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2780"/>
  </bookViews>
  <sheets>
    <sheet name="BS" sheetId="1" r:id="rId1"/>
    <sheet name="PL-ann sum" sheetId="2" r:id="rId2"/>
    <sheet name="Equity-ann" sheetId="5" r:id="rId3"/>
    <sheet name="CF-Ann" sheetId="4" r:id="rId4"/>
  </sheets>
  <externalReferences>
    <externalReference r:id="rId5"/>
  </externalReferences>
  <definedNames>
    <definedName name="_xlnm.Print_Area" localSheetId="0">BS!$A$1:$J$66</definedName>
    <definedName name="_xlnm.Print_Area" localSheetId="3">'CF-Ann'!$A$1:$F$45</definedName>
    <definedName name="_xlnm.Print_Area" localSheetId="1">'PL-ann sum'!$A$1:$I$64</definedName>
  </definedNames>
  <calcPr calcId="144525"/>
</workbook>
</file>

<file path=xl/calcChain.xml><?xml version="1.0" encoding="utf-8"?>
<calcChain xmlns="http://schemas.openxmlformats.org/spreadsheetml/2006/main">
  <c r="I37" i="5" l="1"/>
  <c r="G37" i="5"/>
  <c r="F37" i="5"/>
  <c r="E37" i="5"/>
  <c r="J33" i="5"/>
  <c r="H33" i="5"/>
  <c r="J30" i="5"/>
  <c r="J37" i="5" s="1"/>
  <c r="H30" i="5"/>
  <c r="H37" i="5" s="1"/>
  <c r="I19" i="5"/>
  <c r="F19" i="5"/>
  <c r="E19" i="5"/>
  <c r="J16" i="5"/>
  <c r="H14" i="5"/>
  <c r="J14" i="5" s="1"/>
  <c r="H12" i="5"/>
  <c r="J12" i="5" s="1"/>
  <c r="J19" i="5" s="1"/>
  <c r="G12" i="5"/>
  <c r="G19" i="5" s="1"/>
  <c r="A2" i="5"/>
  <c r="H19" i="5" l="1"/>
  <c r="F18" i="4"/>
  <c r="F24" i="4" s="1"/>
  <c r="F29" i="4" s="1"/>
  <c r="F39" i="4" s="1"/>
  <c r="F41" i="4" s="1"/>
  <c r="D18" i="4"/>
  <c r="D24" i="4" s="1"/>
  <c r="D29" i="4" s="1"/>
  <c r="D39" i="4" s="1"/>
  <c r="D41" i="4" s="1"/>
  <c r="A2" i="4"/>
  <c r="H51" i="2"/>
  <c r="G51" i="2"/>
  <c r="E51" i="2"/>
  <c r="H45" i="2"/>
  <c r="E45" i="2"/>
  <c r="H44" i="2"/>
  <c r="H48" i="2" s="1"/>
  <c r="E44" i="2"/>
  <c r="E48" i="2" s="1"/>
  <c r="H40" i="2"/>
  <c r="E40" i="2"/>
  <c r="G34" i="2"/>
  <c r="I19" i="2"/>
  <c r="I24" i="2" s="1"/>
  <c r="I29" i="2" s="1"/>
  <c r="F19" i="2"/>
  <c r="F24" i="2" s="1"/>
  <c r="F29" i="2" s="1"/>
  <c r="H19" i="2"/>
  <c r="H24" i="2" s="1"/>
  <c r="H29" i="2" s="1"/>
  <c r="H34" i="2" s="1"/>
  <c r="E19" i="2"/>
  <c r="E24" i="2" s="1"/>
  <c r="E29" i="2" s="1"/>
  <c r="E34" i="2" s="1"/>
  <c r="I10" i="2"/>
  <c r="H10" i="2"/>
  <c r="A2" i="2"/>
  <c r="H67" i="1"/>
  <c r="J57" i="1"/>
  <c r="J59" i="1" s="1"/>
  <c r="I42" i="1"/>
  <c r="J39" i="1"/>
  <c r="J42" i="1" s="1"/>
  <c r="H39" i="1"/>
  <c r="H63" i="1" s="1"/>
  <c r="J28" i="1"/>
  <c r="H28" i="1"/>
  <c r="J16" i="1"/>
  <c r="J30" i="1" s="1"/>
  <c r="H42" i="1" l="1"/>
  <c r="F37" i="2"/>
  <c r="F34" i="2"/>
  <c r="I37" i="2"/>
  <c r="I34" i="2"/>
  <c r="J63" i="1"/>
  <c r="J61" i="1"/>
  <c r="J65" i="1" s="1"/>
  <c r="H16" i="1"/>
  <c r="H30" i="1" s="1"/>
  <c r="H57" i="1"/>
  <c r="I51" i="2" l="1"/>
  <c r="I44" i="2"/>
  <c r="I48" i="2" s="1"/>
  <c r="I40" i="2"/>
  <c r="F51" i="2"/>
  <c r="F44" i="2"/>
  <c r="F48" i="2" s="1"/>
  <c r="F40" i="2"/>
  <c r="J62" i="1"/>
  <c r="H59" i="1"/>
  <c r="H61" i="1" s="1"/>
  <c r="H62" i="1" s="1"/>
  <c r="H65" i="1" l="1"/>
</calcChain>
</file>

<file path=xl/sharedStrings.xml><?xml version="1.0" encoding="utf-8"?>
<sst xmlns="http://schemas.openxmlformats.org/spreadsheetml/2006/main" count="192" uniqueCount="131">
  <si>
    <t xml:space="preserve">                               MERGE ENERGY BHD. (420099-X)</t>
  </si>
  <si>
    <t>QUARTERLY REPORT FOR THE SECOND QUARTER ENDED 31 JULY 2013</t>
  </si>
  <si>
    <t xml:space="preserve">UNAUDITED CONDENSED CONSOLIDATED STATEMENTS OF FINANCIAL POSITION </t>
  </si>
  <si>
    <t>Unaudited</t>
  </si>
  <si>
    <t>Audited</t>
  </si>
  <si>
    <t>As at</t>
  </si>
  <si>
    <t>31.07.2013</t>
  </si>
  <si>
    <t>31.01.2013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</si>
  <si>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</si>
  <si>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</si>
  <si>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</si>
  <si>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</si>
  <si>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</si>
  <si>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</si>
  <si>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</si>
  <si>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</si>
  <si>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</si>
  <si>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</si>
  <si>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</si>
  <si>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</si>
  <si>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</si>
  <si>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Tax Recoverable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</si>
  <si>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</si>
  <si>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</si>
  <si>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</si>
  <si>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</si>
  <si>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</si>
  <si>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Owner Of The Parent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</si>
  <si>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</si>
  <si>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</si>
  <si>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</si>
  <si>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</si>
  <si>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</si>
  <si>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</si>
  <si>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Non-Controlling Interests</t>
  </si>
  <si>
    <t>Total Equity</t>
  </si>
  <si>
    <t>Non Current Liabilities</t>
  </si>
  <si>
    <t>Hire purchase liabilities</t>
  </si>
  <si>
    <t>Deferred tax liabilities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</si>
  <si>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</si>
  <si>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</si>
  <si>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</si>
  <si>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</si>
  <si>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</si>
  <si>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Term Loan</t>
  </si>
  <si>
    <t>Provision for taxation</t>
  </si>
  <si>
    <t>Total Liabilities</t>
  </si>
  <si>
    <t>TOTAL EQUITY AND LIABILITIES</t>
  </si>
  <si>
    <t>Net assets per share attributable to owner of the parent of the company (RM)</t>
  </si>
  <si>
    <t>(The Condensed Consolidated Statement of Financial Position should be read in conjunction with the Audited Financial Statements for the financial year ended 31 January 2013.)</t>
  </si>
  <si>
    <t>MERGE ENERGY BHD. (420099-X)</t>
  </si>
  <si>
    <t>UNAUDITED CONDENSED CONSOLIDATED STATEMENTS OF COMPREHENSIVE INCOME</t>
  </si>
  <si>
    <t>SECOND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</si>
  <si>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</si>
  <si>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</si>
  <si>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</si>
  <si>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</si>
  <si>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</si>
  <si>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</si>
  <si>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</si>
  <si>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31.7.2012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</si>
  <si>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</si>
  <si>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</si>
  <si>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</si>
  <si>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</si>
  <si>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</si>
  <si>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</si>
  <si>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</si>
  <si>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</si>
  <si>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</si>
  <si>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</si>
  <si>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Other Comprehensive Income/ (Loss)</t>
  </si>
  <si>
    <t>Total Comprehensive Income / (Loss)</t>
  </si>
  <si>
    <t>For The Period</t>
  </si>
  <si>
    <t>Profit/(Loss)  attributable to :</t>
  </si>
  <si>
    <t>Owners of the parent</t>
  </si>
  <si>
    <t>Non-controlling interest</t>
  </si>
  <si>
    <t>Profit/(Loss)  for the period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</si>
  <si>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</si>
  <si>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</si>
  <si>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</si>
  <si>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</si>
  <si>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Audited Financial Statements for the financial year ended 31 January 2013.)</t>
  </si>
  <si>
    <t>Additional Information</t>
  </si>
  <si>
    <t>Gross Interest Income</t>
  </si>
  <si>
    <t>Gross Interest Expense</t>
  </si>
  <si>
    <t>Depreciation of Property,Plant and Equipment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</si>
  <si>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</si>
  <si>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</si>
  <si>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</si>
  <si>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</si>
  <si>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</si>
  <si>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>Non Controlling</t>
  </si>
  <si>
    <t>Total</t>
  </si>
  <si>
    <t>Capital</t>
  </si>
  <si>
    <t>Premium</t>
  </si>
  <si>
    <t>Losses</t>
  </si>
  <si>
    <t>Interests</t>
  </si>
  <si>
    <t>Equity</t>
  </si>
  <si>
    <t>At 1 February 2013</t>
  </si>
  <si>
    <t>Total Comprehensive Income for the period</t>
  </si>
  <si>
    <t>Acquisition of subsidiary</t>
  </si>
  <si>
    <t>At 31 July 2013</t>
  </si>
  <si>
    <t>At 1 February 2012</t>
  </si>
  <si>
    <t>At 31 July 2012</t>
  </si>
  <si>
    <t>(The Condensed Consolidated Statements of Changes in Equity should be read in conjunction with the Audited Financial Statements for the financial year ended 31 January 2013.)</t>
  </si>
  <si>
    <t xml:space="preserve">UNAUDITED CONDENSED CONSOLIDATED STATEMENTS OF CASH FLOWS </t>
  </si>
  <si>
    <t>6 months</t>
  </si>
  <si>
    <t>ended</t>
  </si>
  <si>
    <t>31.07.2012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</si>
  <si>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</si>
  <si>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</si>
  <si>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</si>
  <si>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</si>
  <si>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</si>
  <si>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</si>
  <si>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</si>
  <si>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</si>
  <si>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</si>
  <si>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</si>
  <si>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</si>
  <si>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</si>
  <si>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</si>
  <si>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</si>
  <si>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</si>
  <si>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</si>
  <si>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</si>
  <si>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</si>
  <si>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</si>
  <si>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</si>
  <si>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Audited Financial Statements for the financial year ended 31 January 2013.)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</si>
</sst>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0" xfId="1" applyNumberFormat="1" applyFont="1" applyBorder="1"/>
    <xf numFmtId="164" fontId="5" fillId="0" borderId="0" xfId="1" applyNumberFormat="1" applyFont="1" applyBorder="1"/>
    <xf numFmtId="43" fontId="0" fillId="0" borderId="0" xfId="1" applyFont="1" applyBorder="1"/>
    <xf numFmtId="43" fontId="4" fillId="0" borderId="0" xfId="1" applyBorder="1"/>
    <xf numFmtId="43" fontId="4" fillId="0" borderId="0" xfId="1" applyFont="1" applyBorder="1"/>
    <xf numFmtId="43" fontId="0" fillId="0" borderId="0" xfId="1" applyFont="1" applyBorder="1" applyAlignment="1">
      <alignment horizontal="right"/>
    </xf>
    <xf numFmtId="43" fontId="4" fillId="0" borderId="0" xfId="1" applyFill="1" applyBorder="1"/>
    <xf numFmtId="164" fontId="5" fillId="0" borderId="0" xfId="1" applyNumberFormat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43" fontId="5" fillId="0" borderId="0" xfId="1" applyFont="1" applyBorder="1"/>
    <xf numFmtId="0" fontId="7" fillId="0" borderId="0" xfId="0" applyFont="1"/>
    <xf numFmtId="164" fontId="7" fillId="0" borderId="0" xfId="1" applyNumberFormat="1" applyFont="1"/>
    <xf numFmtId="0" fontId="3" fillId="0" borderId="0" xfId="0" applyFont="1" applyBorder="1"/>
    <xf numFmtId="0" fontId="5" fillId="0" borderId="0" xfId="0" applyFont="1" applyAlignment="1"/>
    <xf numFmtId="0" fontId="8" fillId="0" borderId="0" xfId="0" applyFont="1" applyFill="1" applyAlignment="1">
      <alignment horizontal="center"/>
    </xf>
    <xf numFmtId="0" fontId="5" fillId="0" borderId="4" xfId="0" applyFont="1" applyBorder="1"/>
    <xf numFmtId="0" fontId="7" fillId="0" borderId="5" xfId="0" applyFont="1" applyBorder="1"/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5" fillId="0" borderId="8" xfId="0" applyFont="1" applyBorder="1"/>
    <xf numFmtId="0" fontId="7" fillId="0" borderId="0" xfId="0" applyFont="1" applyBorder="1"/>
    <xf numFmtId="0" fontId="7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7" fillId="0" borderId="8" xfId="1" applyNumberFormat="1" applyFont="1" applyBorder="1"/>
    <xf numFmtId="164" fontId="7" fillId="0" borderId="0" xfId="1" applyNumberFormat="1" applyFont="1" applyBorder="1" applyAlignment="1">
      <alignment horizontal="center"/>
    </xf>
    <xf numFmtId="43" fontId="7" fillId="0" borderId="8" xfId="1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49" fontId="5" fillId="0" borderId="8" xfId="1" applyNumberFormat="1" applyFont="1" applyBorder="1"/>
    <xf numFmtId="49" fontId="7" fillId="0" borderId="0" xfId="1" applyNumberFormat="1" applyFont="1" applyBorder="1"/>
    <xf numFmtId="49" fontId="7" fillId="0" borderId="0" xfId="1" applyNumberFormat="1" applyFont="1" applyBorder="1" applyAlignment="1">
      <alignment horizontal="center"/>
    </xf>
    <xf numFmtId="164" fontId="5" fillId="0" borderId="8" xfId="1" applyNumberFormat="1" applyFont="1" applyFill="1" applyBorder="1"/>
    <xf numFmtId="164" fontId="7" fillId="0" borderId="10" xfId="1" applyNumberFormat="1" applyFont="1" applyFill="1" applyBorder="1"/>
    <xf numFmtId="164" fontId="7" fillId="0" borderId="8" xfId="1" applyNumberFormat="1" applyFont="1" applyFill="1" applyBorder="1"/>
    <xf numFmtId="164" fontId="5" fillId="0" borderId="0" xfId="1" applyNumberFormat="1" applyFont="1" applyFill="1" applyBorder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49" fontId="7" fillId="0" borderId="8" xfId="1" applyNumberFormat="1" applyFont="1" applyBorder="1"/>
    <xf numFmtId="164" fontId="5" fillId="0" borderId="17" xfId="1" applyNumberFormat="1" applyFont="1" applyFill="1" applyBorder="1"/>
    <xf numFmtId="164" fontId="7" fillId="0" borderId="13" xfId="1" applyNumberFormat="1" applyFont="1" applyFill="1" applyBorder="1"/>
    <xf numFmtId="164" fontId="5" fillId="0" borderId="12" xfId="1" applyNumberFormat="1" applyFont="1" applyFill="1" applyBorder="1"/>
    <xf numFmtId="164" fontId="5" fillId="0" borderId="8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164" fontId="5" fillId="0" borderId="18" xfId="1" applyNumberFormat="1" applyFont="1" applyFill="1" applyBorder="1"/>
    <xf numFmtId="164" fontId="5" fillId="0" borderId="19" xfId="1" applyNumberFormat="1" applyFont="1" applyFill="1" applyBorder="1"/>
    <xf numFmtId="164" fontId="2" fillId="0" borderId="0" xfId="1" applyNumberFormat="1" applyFont="1" applyFill="1" applyBorder="1"/>
    <xf numFmtId="0" fontId="7" fillId="0" borderId="8" xfId="0" applyFont="1" applyBorder="1"/>
    <xf numFmtId="0" fontId="7" fillId="0" borderId="10" xfId="0" applyFont="1" applyBorder="1"/>
    <xf numFmtId="164" fontId="5" fillId="0" borderId="20" xfId="1" applyNumberFormat="1" applyFont="1" applyFill="1" applyBorder="1"/>
    <xf numFmtId="164" fontId="7" fillId="0" borderId="21" xfId="1" applyNumberFormat="1" applyFont="1" applyFill="1" applyBorder="1"/>
    <xf numFmtId="164" fontId="5" fillId="0" borderId="22" xfId="1" applyNumberFormat="1" applyFont="1" applyFill="1" applyBorder="1"/>
    <xf numFmtId="164" fontId="7" fillId="0" borderId="19" xfId="1" applyNumberFormat="1" applyFont="1" applyFill="1" applyBorder="1"/>
    <xf numFmtId="164" fontId="5" fillId="0" borderId="23" xfId="1" applyNumberFormat="1" applyFont="1" applyFill="1" applyBorder="1"/>
    <xf numFmtId="49" fontId="7" fillId="0" borderId="8" xfId="0" applyNumberFormat="1" applyFont="1" applyBorder="1"/>
    <xf numFmtId="49" fontId="7" fillId="0" borderId="0" xfId="0" applyNumberFormat="1" applyFont="1" applyBorder="1"/>
    <xf numFmtId="0" fontId="5" fillId="0" borderId="0" xfId="0" applyFont="1" applyBorder="1"/>
    <xf numFmtId="0" fontId="5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5" fillId="0" borderId="8" xfId="0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9" fontId="7" fillId="0" borderId="17" xfId="0" applyNumberFormat="1" applyFont="1" applyBorder="1"/>
    <xf numFmtId="49" fontId="7" fillId="0" borderId="12" xfId="0" applyNumberFormat="1" applyFont="1" applyBorder="1"/>
    <xf numFmtId="0" fontId="5" fillId="0" borderId="17" xfId="0" applyFont="1" applyBorder="1"/>
    <xf numFmtId="0" fontId="7" fillId="0" borderId="13" xfId="0" applyFont="1" applyBorder="1"/>
    <xf numFmtId="0" fontId="7" fillId="0" borderId="17" xfId="0" applyFont="1" applyBorder="1"/>
    <xf numFmtId="0" fontId="5" fillId="0" borderId="12" xfId="0" applyFont="1" applyBorder="1"/>
    <xf numFmtId="49" fontId="7" fillId="0" borderId="0" xfId="0" applyNumberFormat="1" applyFont="1"/>
    <xf numFmtId="0" fontId="5" fillId="0" borderId="0" xfId="0" applyFont="1"/>
    <xf numFmtId="0" fontId="7" fillId="0" borderId="4" xfId="0" applyFont="1" applyBorder="1"/>
    <xf numFmtId="0" fontId="7" fillId="0" borderId="7" xfId="0" applyFont="1" applyBorder="1"/>
    <xf numFmtId="164" fontId="5" fillId="0" borderId="8" xfId="1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64" fontId="7" fillId="0" borderId="10" xfId="1" applyNumberFormat="1" applyFont="1" applyBorder="1"/>
    <xf numFmtId="0" fontId="7" fillId="0" borderId="12" xfId="0" applyFont="1" applyBorder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8" xfId="1" applyNumberFormat="1" applyFont="1" applyBorder="1" applyAlignment="1"/>
    <xf numFmtId="164" fontId="7" fillId="0" borderId="0" xfId="1" applyNumberFormat="1" applyFont="1" applyBorder="1" applyAlignment="1"/>
    <xf numFmtId="164" fontId="7" fillId="0" borderId="9" xfId="1" applyNumberFormat="1" applyFont="1" applyBorder="1" applyAlignment="1"/>
    <xf numFmtId="164" fontId="7" fillId="0" borderId="10" xfId="1" applyNumberFormat="1" applyFont="1" applyBorder="1" applyAlignment="1"/>
    <xf numFmtId="164" fontId="7" fillId="0" borderId="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164" fontId="7" fillId="0" borderId="27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7" fillId="0" borderId="9" xfId="1" applyNumberFormat="1" applyFont="1" applyBorder="1"/>
    <xf numFmtId="164" fontId="7" fillId="0" borderId="20" xfId="1" applyNumberFormat="1" applyFont="1" applyBorder="1"/>
    <xf numFmtId="164" fontId="7" fillId="0" borderId="22" xfId="1" applyNumberFormat="1" applyFont="1" applyBorder="1"/>
    <xf numFmtId="164" fontId="7" fillId="0" borderId="27" xfId="1" applyNumberFormat="1" applyFont="1" applyBorder="1"/>
    <xf numFmtId="164" fontId="7" fillId="0" borderId="21" xfId="1" applyNumberFormat="1" applyFont="1" applyBorder="1"/>
    <xf numFmtId="164" fontId="7" fillId="0" borderId="28" xfId="1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3" fillId="0" borderId="17" xfId="0" applyNumberFormat="1" applyFont="1" applyBorder="1"/>
    <xf numFmtId="164" fontId="3" fillId="0" borderId="11" xfId="0" applyNumberFormat="1" applyFont="1" applyBorder="1"/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164" fontId="3" fillId="0" borderId="30" xfId="1" applyNumberFormat="1" applyFont="1" applyBorder="1" applyAlignment="1">
      <alignment horizontal="right"/>
    </xf>
    <xf numFmtId="164" fontId="3" fillId="0" borderId="31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0" xfId="0" applyFont="1" applyFill="1"/>
    <xf numFmtId="0" fontId="7" fillId="0" borderId="0" xfId="0" applyFont="1" applyFill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9" xfId="1" applyNumberFormat="1" applyFont="1" applyBorder="1"/>
    <xf numFmtId="164" fontId="5" fillId="0" borderId="10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5" fillId="0" borderId="3" xfId="1" applyNumberFormat="1" applyFont="1" applyBorder="1"/>
    <xf numFmtId="0" fontId="9" fillId="0" borderId="0" xfId="0" applyFont="1" applyBorder="1"/>
    <xf numFmtId="164" fontId="5" fillId="0" borderId="11" xfId="1" applyNumberFormat="1" applyFont="1" applyBorder="1"/>
    <xf numFmtId="164" fontId="5" fillId="0" borderId="15" xfId="1" applyNumberFormat="1" applyFont="1" applyBorder="1"/>
    <xf numFmtId="164" fontId="5" fillId="0" borderId="16" xfId="1" applyNumberFormat="1" applyFont="1" applyBorder="1"/>
    <xf numFmtId="164" fontId="7" fillId="0" borderId="0" xfId="0" applyNumberFormat="1" applyFont="1" applyBorder="1"/>
    <xf numFmtId="164" fontId="7" fillId="0" borderId="12" xfId="1" applyNumberFormat="1" applyFont="1" applyBorder="1"/>
    <xf numFmtId="164" fontId="5" fillId="0" borderId="9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43" fontId="5" fillId="0" borderId="11" xfId="1" applyFont="1" applyBorder="1"/>
    <xf numFmtId="43" fontId="5" fillId="0" borderId="13" xfId="1" applyFont="1" applyBorder="1"/>
    <xf numFmtId="164" fontId="7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8" xfId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190500</xdr:rowOff>
    </xdr:from>
    <xdr:to>
      <xdr:col>4</xdr:col>
      <xdr:colOff>342900</xdr:colOff>
      <xdr:row>4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533775" y="12763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4</xdr:row>
      <xdr:rowOff>190500</xdr:rowOff>
    </xdr:from>
    <xdr:to>
      <xdr:col>7</xdr:col>
      <xdr:colOff>857250</xdr:colOff>
      <xdr:row>4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24675" y="1276350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22</xdr:row>
      <xdr:rowOff>180975</xdr:rowOff>
    </xdr:from>
    <xdr:to>
      <xdr:col>4</xdr:col>
      <xdr:colOff>314325</xdr:colOff>
      <xdr:row>22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562350" y="5448300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22</xdr:row>
      <xdr:rowOff>190500</xdr:rowOff>
    </xdr:from>
    <xdr:to>
      <xdr:col>7</xdr:col>
      <xdr:colOff>857250</xdr:colOff>
      <xdr:row>22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48475" y="545782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i%20Mean/wm/My%20Documents/Merge%20Energy/Consol%20Group%20Ac/consol%20YE%20Jan%202014/PE%2031%20JULY%202013/MEBCONSOL%2031%20JUL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 7.13"/>
      <sheetName val="CBS 7.13 CF"/>
      <sheetName val="CBS 7.13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0">
        <row r="2">
          <cell r="A2" t="str">
            <v>QUARTERLY REPORT FOR THE SECOND QUARTER ENDED 31 JULY 2013</v>
          </cell>
        </row>
      </sheetData>
      <sheetData sheetId="1"/>
      <sheetData sheetId="2">
        <row r="2">
          <cell r="A2" t="str">
            <v>QUARTERLY REPORT FOR THE SECOND QUARTER ENDED 31 JULY 2013</v>
          </cell>
        </row>
      </sheetData>
      <sheetData sheetId="3">
        <row r="2">
          <cell r="A2" t="str">
            <v>QUARTERLY REPORT FOR THE SECOND QUARTER ENDED 31 JULY 2013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P70"/>
  <sheetViews>
    <sheetView tabSelected="1" topLeftCell="A29" zoomScaleNormal="100" workbookViewId="0">
      <selection activeCell="A66" sqref="A66:J66"/>
    </sheetView>
  </sheetViews>
  <sheetFormatPr defaultRowHeight="12.75" x14ac:dyDescent="0.2"/>
  <cols>
    <col min="1" max="1" width="5.28515625" customWidth="1"/>
    <col min="5" max="6" width="9.28515625" customWidth="1"/>
    <col min="7" max="7" width="13.28515625" customWidth="1"/>
    <col min="8" max="8" width="21.28515625" customWidth="1"/>
    <col min="9" max="9" width="0.140625" hidden="1" customWidth="1"/>
    <col min="10" max="10" width="21.7109375" customWidth="1"/>
    <col min="11" max="11" width="5.42578125" customWidth="1"/>
    <col min="12" max="12" width="23.5703125" customWidth="1"/>
    <col min="13" max="14" width="15" customWidth="1"/>
    <col min="15" max="15" width="16.42578125" customWidth="1"/>
    <col min="16" max="16" width="15" customWidth="1"/>
  </cols>
  <sheetData>
    <row r="1" spans="1:16" ht="24.75" customHeight="1" x14ac:dyDescent="0.3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8"/>
      <c r="K1" s="1"/>
      <c r="N1" s="2"/>
      <c r="O1" s="2"/>
      <c r="P1" s="2"/>
    </row>
    <row r="2" spans="1:16" ht="24.75" customHeight="1" x14ac:dyDescent="0.3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3"/>
      <c r="N2" s="2"/>
      <c r="O2" s="2"/>
      <c r="P2" s="2"/>
    </row>
    <row r="3" spans="1:16" ht="24" customHeight="1" x14ac:dyDescent="0.3">
      <c r="A3" s="202" t="s">
        <v>2</v>
      </c>
      <c r="B3" s="203"/>
      <c r="C3" s="203"/>
      <c r="D3" s="203"/>
      <c r="E3" s="203"/>
      <c r="F3" s="203"/>
      <c r="G3" s="203"/>
      <c r="H3" s="203"/>
      <c r="I3" s="203"/>
      <c r="J3" s="204"/>
      <c r="K3" s="4"/>
      <c r="L3" s="2"/>
      <c r="M3" s="2"/>
      <c r="N3" s="2"/>
      <c r="O3" s="2"/>
      <c r="P3" s="2"/>
    </row>
    <row r="4" spans="1:16" ht="18" x14ac:dyDescent="0.25">
      <c r="A4" s="172"/>
      <c r="B4" s="173"/>
      <c r="C4" s="172"/>
      <c r="D4" s="173"/>
      <c r="E4" s="173"/>
      <c r="F4" s="23"/>
      <c r="G4" s="23"/>
      <c r="H4" s="23"/>
      <c r="I4" s="23"/>
      <c r="J4" s="23"/>
      <c r="K4" s="25"/>
      <c r="L4" s="2"/>
      <c r="M4" s="2"/>
      <c r="N4" s="2"/>
      <c r="O4" s="2"/>
      <c r="P4" s="2"/>
    </row>
    <row r="5" spans="1:16" ht="18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5"/>
      <c r="L5" s="2"/>
      <c r="M5" s="2"/>
      <c r="N5" s="7"/>
      <c r="O5" s="2"/>
      <c r="P5" s="2"/>
    </row>
    <row r="6" spans="1:16" ht="18" x14ac:dyDescent="0.25">
      <c r="A6" s="111"/>
      <c r="B6" s="112"/>
      <c r="C6" s="112"/>
      <c r="D6" s="112"/>
      <c r="E6" s="112"/>
      <c r="F6" s="112"/>
      <c r="G6" s="112"/>
      <c r="H6" s="174" t="s">
        <v>3</v>
      </c>
      <c r="I6" s="112"/>
      <c r="J6" s="175" t="s">
        <v>4</v>
      </c>
      <c r="K6" s="8"/>
      <c r="L6" s="10"/>
      <c r="M6" s="2"/>
      <c r="N6" s="9"/>
      <c r="O6" s="10"/>
      <c r="P6" s="9"/>
    </row>
    <row r="7" spans="1:16" ht="18" x14ac:dyDescent="0.25">
      <c r="A7" s="73"/>
      <c r="B7" s="36"/>
      <c r="C7" s="36"/>
      <c r="D7" s="36"/>
      <c r="E7" s="36"/>
      <c r="F7" s="36"/>
      <c r="G7" s="36"/>
      <c r="H7" s="176" t="s">
        <v>5</v>
      </c>
      <c r="I7" s="82"/>
      <c r="J7" s="177" t="s">
        <v>5</v>
      </c>
      <c r="K7" s="8"/>
      <c r="L7" s="166"/>
      <c r="M7" s="2"/>
      <c r="N7" s="9"/>
      <c r="O7" s="9"/>
      <c r="P7" s="9"/>
    </row>
    <row r="8" spans="1:16" ht="18" x14ac:dyDescent="0.25">
      <c r="A8" s="73"/>
      <c r="B8" s="36"/>
      <c r="C8" s="36"/>
      <c r="D8" s="36"/>
      <c r="E8" s="36"/>
      <c r="F8" s="36"/>
      <c r="G8" s="36"/>
      <c r="H8" s="178" t="s">
        <v>6</v>
      </c>
      <c r="I8" s="82"/>
      <c r="J8" s="39" t="s">
        <v>7</v>
      </c>
      <c r="K8" s="11"/>
      <c r="L8" s="167"/>
      <c r="M8" s="2"/>
      <c r="N8" s="9"/>
      <c r="O8" s="10"/>
      <c r="P8" s="9"/>
    </row>
    <row r="9" spans="1:16" ht="18" x14ac:dyDescent="0.25">
      <c r="A9" s="73"/>
      <c r="B9" s="36"/>
      <c r="C9" s="36"/>
      <c r="D9" s="36"/>
      <c r="E9" s="36"/>
      <c r="F9" s="36"/>
      <c r="G9" s="36"/>
      <c r="H9" s="179" t="s">
        <v>8</v>
      </c>
      <c r="I9" s="98"/>
      <c r="J9" s="180" t="s">
        <v>8</v>
      </c>
      <c r="K9" s="8"/>
      <c r="L9" s="10"/>
      <c r="M9" s="2"/>
      <c r="N9" s="9"/>
      <c r="O9" s="9"/>
      <c r="P9" s="9"/>
    </row>
    <row r="10" spans="1:16" ht="18" x14ac:dyDescent="0.25">
      <c r="A10" s="35" t="s">
        <v>9</v>
      </c>
      <c r="B10" s="36"/>
      <c r="C10" s="36"/>
      <c r="D10" s="36"/>
      <c r="E10" s="36"/>
      <c r="F10" s="36"/>
      <c r="G10" s="36"/>
      <c r="H10" s="176"/>
      <c r="I10" s="82"/>
      <c r="J10" s="177"/>
      <c r="K10" s="8"/>
      <c r="L10" s="2"/>
      <c r="M10" s="2"/>
      <c r="N10" s="2"/>
      <c r="O10" s="2"/>
      <c r="P10" s="2"/>
    </row>
    <row r="11" spans="1:16" ht="18" x14ac:dyDescent="0.25">
      <c r="A11" s="35" t="s">
        <v>10</v>
      </c>
      <c r="B11" s="36"/>
      <c r="C11" s="36"/>
      <c r="D11" s="36"/>
      <c r="E11" s="36"/>
      <c r="F11" s="36"/>
      <c r="G11" s="36"/>
      <c r="H11" s="136"/>
      <c r="I11" s="12"/>
      <c r="J11" s="106"/>
      <c r="K11" s="12"/>
      <c r="L11" s="2"/>
      <c r="M11" s="2"/>
      <c r="N11" s="2"/>
      <c r="O11" s="2"/>
      <c r="P11" s="2"/>
    </row>
    <row r="12" spans="1:16" ht="18" x14ac:dyDescent="0.25">
      <c r="A12" s="73"/>
      <c r="B12" s="36" t="s">
        <v>11</v>
      </c>
      <c r="C12" s="36"/>
      <c r="D12" s="36"/>
      <c r="E12" s="36"/>
      <c r="F12" s="36"/>
      <c r="G12" s="36"/>
      <c r="H12" s="181">
        <v>20891</v>
      </c>
      <c r="I12" s="12"/>
      <c r="J12" s="182">
        <v>21243</v>
      </c>
      <c r="K12" s="13"/>
      <c r="L12" s="15"/>
      <c r="M12" s="2"/>
      <c r="N12" s="14"/>
      <c r="O12" s="14"/>
      <c r="P12" s="14"/>
    </row>
    <row r="13" spans="1:16" ht="18" x14ac:dyDescent="0.25">
      <c r="A13" s="73"/>
      <c r="B13" s="36" t="s">
        <v>12</v>
      </c>
      <c r="C13" s="36"/>
      <c r="D13" s="36"/>
      <c r="E13" s="36"/>
      <c r="F13" s="36"/>
      <c r="G13" s="36"/>
      <c r="H13" s="181">
        <v>8185</v>
      </c>
      <c r="I13" s="12"/>
      <c r="J13" s="182">
        <v>8185</v>
      </c>
      <c r="K13" s="13"/>
      <c r="L13" s="15"/>
      <c r="M13" s="2"/>
      <c r="N13" s="14"/>
      <c r="O13" s="14"/>
      <c r="P13" s="14"/>
    </row>
    <row r="14" spans="1:16" ht="18" x14ac:dyDescent="0.25">
      <c r="A14" s="73"/>
      <c r="B14" s="36" t="s">
        <v>13</v>
      </c>
      <c r="C14" s="36"/>
      <c r="D14" s="36"/>
      <c r="E14" s="36"/>
      <c r="F14" s="36"/>
      <c r="G14" s="36"/>
      <c r="H14" s="181">
        <v>2375</v>
      </c>
      <c r="I14" s="12"/>
      <c r="J14" s="182">
        <v>2378</v>
      </c>
      <c r="K14" s="13"/>
      <c r="L14" s="15"/>
      <c r="M14" s="2"/>
      <c r="N14" s="14"/>
      <c r="O14" s="14"/>
      <c r="P14" s="14"/>
    </row>
    <row r="15" spans="1:16" ht="18" x14ac:dyDescent="0.25">
      <c r="A15" s="73"/>
      <c r="B15" s="36" t="s">
        <v>14</v>
      </c>
      <c r="C15" s="36"/>
      <c r="D15" s="36"/>
      <c r="E15" s="36"/>
      <c r="F15" s="36"/>
      <c r="G15" s="36"/>
      <c r="H15" s="181">
        <v>1051</v>
      </c>
      <c r="I15" s="12"/>
      <c r="J15" s="183">
        <v>154</v>
      </c>
      <c r="K15" s="13"/>
      <c r="L15" s="15"/>
      <c r="M15" s="2"/>
      <c r="N15" s="14"/>
      <c r="O15" s="14"/>
      <c r="P15" s="14"/>
    </row>
    <row r="16" spans="1:16" ht="18" x14ac:dyDescent="0.25">
      <c r="A16" s="73"/>
      <c r="B16" s="36"/>
      <c r="C16" s="36"/>
      <c r="D16" s="36"/>
      <c r="E16" s="36"/>
      <c r="F16" s="36"/>
      <c r="G16" s="36"/>
      <c r="H16" s="184">
        <f>SUM(H12:H15)</f>
        <v>32502</v>
      </c>
      <c r="I16" s="12"/>
      <c r="J16" s="185">
        <f>SUM(J12:J15)</f>
        <v>31960</v>
      </c>
      <c r="K16" s="13"/>
      <c r="L16" s="15"/>
      <c r="M16" s="2"/>
      <c r="N16" s="14"/>
      <c r="O16" s="14"/>
      <c r="P16" s="14"/>
    </row>
    <row r="17" spans="1:16" ht="18" x14ac:dyDescent="0.25">
      <c r="A17" s="73"/>
      <c r="B17" s="36"/>
      <c r="C17" s="36"/>
      <c r="D17" s="36"/>
      <c r="E17" s="36"/>
      <c r="F17" s="36"/>
      <c r="G17" s="36"/>
      <c r="H17" s="181"/>
      <c r="I17" s="12"/>
      <c r="J17" s="182"/>
      <c r="K17" s="13"/>
      <c r="L17" s="15"/>
      <c r="M17" s="2"/>
      <c r="N17" s="14"/>
      <c r="O17" s="14"/>
      <c r="P17" s="14"/>
    </row>
    <row r="18" spans="1:16" ht="18" x14ac:dyDescent="0.25">
      <c r="A18" s="35" t="s">
        <v>15</v>
      </c>
      <c r="B18" s="36"/>
      <c r="C18" s="36"/>
      <c r="D18" s="36"/>
      <c r="E18" s="36"/>
      <c r="F18" s="36"/>
      <c r="G18" s="36"/>
      <c r="H18" s="181"/>
      <c r="I18" s="12"/>
      <c r="J18" s="182"/>
      <c r="K18" s="13"/>
      <c r="L18" s="15"/>
      <c r="M18" s="2"/>
      <c r="N18" s="14"/>
      <c r="O18" s="14"/>
      <c r="P18" s="14"/>
    </row>
    <row r="19" spans="1:16" ht="18" x14ac:dyDescent="0.25">
      <c r="A19" s="35"/>
      <c r="B19" s="36" t="s">
        <v>16</v>
      </c>
      <c r="C19" s="36"/>
      <c r="D19" s="36"/>
      <c r="E19" s="36"/>
      <c r="F19" s="36"/>
      <c r="G19" s="36"/>
      <c r="H19" s="181">
        <v>25</v>
      </c>
      <c r="I19" s="12"/>
      <c r="J19" s="182">
        <v>29</v>
      </c>
      <c r="K19" s="13"/>
      <c r="L19" s="15"/>
      <c r="M19" s="2"/>
      <c r="N19" s="14"/>
      <c r="O19" s="14"/>
      <c r="P19" s="14"/>
    </row>
    <row r="20" spans="1:16" ht="18.75" x14ac:dyDescent="0.3">
      <c r="A20" s="73"/>
      <c r="B20" s="36" t="s">
        <v>17</v>
      </c>
      <c r="C20" s="186"/>
      <c r="D20" s="36"/>
      <c r="E20" s="36"/>
      <c r="F20" s="36"/>
      <c r="G20" s="36"/>
      <c r="H20" s="181">
        <v>29031</v>
      </c>
      <c r="I20" s="12"/>
      <c r="J20" s="182">
        <v>27817</v>
      </c>
      <c r="K20" s="13"/>
      <c r="L20" s="15"/>
      <c r="M20" s="2"/>
      <c r="N20" s="14"/>
      <c r="O20" s="14"/>
      <c r="P20" s="14"/>
    </row>
    <row r="21" spans="1:16" ht="18.75" hidden="1" x14ac:dyDescent="0.3">
      <c r="A21" s="73"/>
      <c r="B21" s="36" t="s">
        <v>18</v>
      </c>
      <c r="C21" s="186"/>
      <c r="D21" s="36"/>
      <c r="E21" s="36"/>
      <c r="F21" s="36"/>
      <c r="G21" s="36"/>
      <c r="H21" s="181">
        <v>0</v>
      </c>
      <c r="I21" s="12"/>
      <c r="J21" s="182">
        <v>0</v>
      </c>
      <c r="K21" s="13"/>
      <c r="L21" s="15"/>
      <c r="M21" s="2"/>
      <c r="N21" s="14"/>
      <c r="O21" s="14"/>
      <c r="P21" s="14"/>
    </row>
    <row r="22" spans="1:16" ht="18.75" x14ac:dyDescent="0.3">
      <c r="A22" s="73"/>
      <c r="B22" s="36" t="s">
        <v>19</v>
      </c>
      <c r="C22" s="186"/>
      <c r="D22" s="36"/>
      <c r="E22" s="36"/>
      <c r="F22" s="36"/>
      <c r="G22" s="36"/>
      <c r="H22" s="181">
        <v>18803</v>
      </c>
      <c r="I22" s="12"/>
      <c r="J22" s="182">
        <v>16830</v>
      </c>
      <c r="K22" s="13"/>
      <c r="L22" s="15"/>
      <c r="M22" s="2"/>
      <c r="N22" s="14"/>
      <c r="O22" s="14"/>
      <c r="P22" s="14"/>
    </row>
    <row r="23" spans="1:16" ht="18.75" x14ac:dyDescent="0.3">
      <c r="A23" s="73"/>
      <c r="B23" s="36" t="s">
        <v>20</v>
      </c>
      <c r="C23" s="186"/>
      <c r="D23" s="36"/>
      <c r="E23" s="36"/>
      <c r="F23" s="36"/>
      <c r="G23" s="36"/>
      <c r="H23" s="181">
        <v>2248</v>
      </c>
      <c r="I23" s="12"/>
      <c r="J23" s="182">
        <v>1278</v>
      </c>
      <c r="K23" s="13"/>
      <c r="L23" s="15"/>
      <c r="M23" s="2"/>
      <c r="N23" s="14"/>
      <c r="O23" s="14"/>
      <c r="P23" s="14"/>
    </row>
    <row r="24" spans="1:16" ht="18.75" x14ac:dyDescent="0.3">
      <c r="A24" s="73"/>
      <c r="B24" s="36" t="s">
        <v>21</v>
      </c>
      <c r="C24" s="186"/>
      <c r="D24" s="36"/>
      <c r="E24" s="36"/>
      <c r="F24" s="36"/>
      <c r="G24" s="36"/>
      <c r="H24" s="181">
        <v>139</v>
      </c>
      <c r="I24" s="12"/>
      <c r="J24" s="182">
        <v>139</v>
      </c>
      <c r="K24" s="13"/>
      <c r="L24" s="15"/>
      <c r="M24" s="2"/>
      <c r="N24" s="14"/>
      <c r="O24" s="14"/>
      <c r="P24" s="14"/>
    </row>
    <row r="25" spans="1:16" ht="18.75" x14ac:dyDescent="0.3">
      <c r="A25" s="73"/>
      <c r="B25" s="36" t="s">
        <v>22</v>
      </c>
      <c r="C25" s="186"/>
      <c r="D25" s="36"/>
      <c r="E25" s="36"/>
      <c r="F25" s="36"/>
      <c r="G25" s="36"/>
      <c r="H25" s="181">
        <v>141</v>
      </c>
      <c r="I25" s="12"/>
      <c r="J25" s="182">
        <v>141</v>
      </c>
      <c r="K25" s="13"/>
      <c r="L25" s="15"/>
      <c r="M25" s="2"/>
      <c r="N25" s="14"/>
      <c r="O25" s="14"/>
      <c r="P25" s="14"/>
    </row>
    <row r="26" spans="1:16" ht="18.75" x14ac:dyDescent="0.3">
      <c r="A26" s="73"/>
      <c r="B26" s="36" t="s">
        <v>23</v>
      </c>
      <c r="C26" s="186"/>
      <c r="D26" s="36"/>
      <c r="E26" s="36"/>
      <c r="F26" s="36"/>
      <c r="G26" s="36"/>
      <c r="H26" s="181">
        <v>7167</v>
      </c>
      <c r="I26" s="12"/>
      <c r="J26" s="182">
        <v>7844</v>
      </c>
      <c r="K26" s="13"/>
      <c r="L26" s="15"/>
      <c r="M26" s="2"/>
      <c r="N26" s="14"/>
      <c r="O26" s="14"/>
      <c r="P26" s="14"/>
    </row>
    <row r="27" spans="1:16" ht="18.75" x14ac:dyDescent="0.3">
      <c r="A27" s="73"/>
      <c r="B27" s="36" t="s">
        <v>24</v>
      </c>
      <c r="C27" s="186"/>
      <c r="D27" s="36"/>
      <c r="E27" s="36"/>
      <c r="F27" s="36"/>
      <c r="G27" s="36"/>
      <c r="H27" s="187">
        <v>2335</v>
      </c>
      <c r="I27" s="12"/>
      <c r="J27" s="183">
        <v>2248</v>
      </c>
      <c r="K27" s="13"/>
      <c r="L27" s="15"/>
      <c r="M27" s="2"/>
      <c r="N27" s="14"/>
      <c r="O27" s="14"/>
      <c r="P27" s="14"/>
    </row>
    <row r="28" spans="1:16" ht="18" x14ac:dyDescent="0.25">
      <c r="A28" s="73"/>
      <c r="B28" s="36"/>
      <c r="C28" s="36"/>
      <c r="D28" s="36"/>
      <c r="E28" s="36"/>
      <c r="F28" s="36"/>
      <c r="G28" s="36"/>
      <c r="H28" s="184">
        <f>SUM(H19:H27)</f>
        <v>59889</v>
      </c>
      <c r="I28" s="12"/>
      <c r="J28" s="185">
        <f>SUM(J19:J27)</f>
        <v>56326</v>
      </c>
      <c r="K28" s="13"/>
      <c r="L28" s="16"/>
      <c r="M28" s="2"/>
      <c r="N28" s="14"/>
      <c r="O28" s="14"/>
      <c r="P28" s="14"/>
    </row>
    <row r="29" spans="1:16" ht="18" x14ac:dyDescent="0.25">
      <c r="A29" s="73"/>
      <c r="B29" s="36"/>
      <c r="C29" s="36"/>
      <c r="D29" s="36"/>
      <c r="E29" s="36"/>
      <c r="F29" s="36"/>
      <c r="G29" s="36"/>
      <c r="H29" s="181"/>
      <c r="I29" s="12"/>
      <c r="J29" s="182"/>
      <c r="K29" s="13"/>
      <c r="L29" s="16"/>
      <c r="M29" s="2"/>
      <c r="N29" s="14"/>
      <c r="O29" s="14"/>
      <c r="P29" s="14"/>
    </row>
    <row r="30" spans="1:16" ht="18.75" thickBot="1" x14ac:dyDescent="0.3">
      <c r="A30" s="35" t="s">
        <v>25</v>
      </c>
      <c r="B30" s="36"/>
      <c r="C30" s="36"/>
      <c r="D30" s="36"/>
      <c r="E30" s="36"/>
      <c r="F30" s="36"/>
      <c r="G30" s="36"/>
      <c r="H30" s="188">
        <f>H16+H28</f>
        <v>92391</v>
      </c>
      <c r="I30" s="12"/>
      <c r="J30" s="189">
        <f>J16+J28</f>
        <v>88286</v>
      </c>
      <c r="K30" s="13"/>
      <c r="L30" s="16"/>
      <c r="M30" s="2"/>
      <c r="N30" s="16"/>
      <c r="O30" s="16"/>
      <c r="P30" s="16"/>
    </row>
    <row r="31" spans="1:16" ht="18" x14ac:dyDescent="0.25">
      <c r="A31" s="73"/>
      <c r="B31" s="36"/>
      <c r="C31" s="36"/>
      <c r="D31" s="36"/>
      <c r="E31" s="36"/>
      <c r="F31" s="36"/>
      <c r="G31" s="36"/>
      <c r="H31" s="181"/>
      <c r="I31" s="12"/>
      <c r="J31" s="182"/>
      <c r="K31" s="13"/>
      <c r="L31" s="15"/>
      <c r="M31" s="2"/>
      <c r="N31" s="14"/>
      <c r="O31" s="14"/>
      <c r="P31" s="14"/>
    </row>
    <row r="32" spans="1:16" ht="18" x14ac:dyDescent="0.25">
      <c r="A32" s="35" t="s">
        <v>26</v>
      </c>
      <c r="B32" s="36"/>
      <c r="C32" s="36"/>
      <c r="D32" s="36"/>
      <c r="E32" s="36"/>
      <c r="F32" s="36"/>
      <c r="G32" s="36"/>
      <c r="H32" s="181"/>
      <c r="I32" s="12"/>
      <c r="J32" s="182"/>
      <c r="K32" s="13"/>
      <c r="L32" s="15"/>
      <c r="M32" s="2"/>
      <c r="N32" s="14"/>
      <c r="O32" s="14"/>
      <c r="P32" s="14"/>
    </row>
    <row r="33" spans="1:16" ht="18" x14ac:dyDescent="0.25">
      <c r="A33" s="35" t="s">
        <v>27</v>
      </c>
      <c r="B33" s="36"/>
      <c r="C33" s="36"/>
      <c r="D33" s="36"/>
      <c r="E33" s="36"/>
      <c r="F33" s="36"/>
      <c r="G33" s="36"/>
      <c r="H33" s="181"/>
      <c r="I33" s="12"/>
      <c r="J33" s="182"/>
      <c r="K33" s="13"/>
      <c r="L33" s="15"/>
      <c r="M33" s="2"/>
      <c r="N33" s="14"/>
      <c r="O33" s="14"/>
      <c r="P33" s="14"/>
    </row>
    <row r="34" spans="1:16" ht="18" x14ac:dyDescent="0.25">
      <c r="A34" s="73" t="s">
        <v>28</v>
      </c>
      <c r="B34" s="36"/>
      <c r="C34" s="36"/>
      <c r="D34" s="36"/>
      <c r="E34" s="36"/>
      <c r="F34" s="36"/>
      <c r="G34" s="36"/>
      <c r="H34" s="181">
        <v>67000</v>
      </c>
      <c r="I34" s="12"/>
      <c r="J34" s="182">
        <v>67000</v>
      </c>
      <c r="K34" s="13"/>
      <c r="L34" s="15"/>
      <c r="M34" s="2"/>
      <c r="N34" s="14"/>
      <c r="O34" s="14"/>
      <c r="P34" s="14"/>
    </row>
    <row r="35" spans="1:16" ht="18" x14ac:dyDescent="0.25">
      <c r="A35" s="73" t="s">
        <v>29</v>
      </c>
      <c r="B35" s="36"/>
      <c r="C35" s="36"/>
      <c r="D35" s="36"/>
      <c r="E35" s="36"/>
      <c r="F35" s="36"/>
      <c r="G35" s="36"/>
      <c r="H35" s="181"/>
      <c r="I35" s="12"/>
      <c r="J35" s="182"/>
      <c r="K35" s="13"/>
      <c r="L35" s="15"/>
      <c r="M35" s="2"/>
      <c r="N35" s="14"/>
      <c r="O35" s="14"/>
      <c r="P35" s="14"/>
    </row>
    <row r="36" spans="1:16" ht="18.75" x14ac:dyDescent="0.3">
      <c r="A36" s="73"/>
      <c r="B36" s="36" t="s">
        <v>30</v>
      </c>
      <c r="C36" s="186"/>
      <c r="D36" s="36"/>
      <c r="E36" s="36"/>
      <c r="F36" s="36"/>
      <c r="G36" s="36"/>
      <c r="H36" s="181">
        <v>7713</v>
      </c>
      <c r="I36" s="12"/>
      <c r="J36" s="182">
        <v>7713</v>
      </c>
      <c r="K36" s="13"/>
      <c r="L36" s="15"/>
      <c r="M36" s="2"/>
      <c r="N36" s="14"/>
      <c r="O36" s="14"/>
      <c r="P36" s="14"/>
    </row>
    <row r="37" spans="1:16" ht="18.75" hidden="1" x14ac:dyDescent="0.3">
      <c r="A37" s="73"/>
      <c r="B37" s="36" t="s">
        <v>31</v>
      </c>
      <c r="C37" s="186"/>
      <c r="D37" s="36"/>
      <c r="E37" s="36"/>
      <c r="F37" s="36"/>
      <c r="G37" s="36"/>
      <c r="H37" s="181">
        <v>0</v>
      </c>
      <c r="I37" s="12"/>
      <c r="J37" s="182">
        <v>0</v>
      </c>
      <c r="K37" s="13"/>
      <c r="L37" s="15"/>
      <c r="M37" s="2"/>
      <c r="N37" s="14"/>
      <c r="O37" s="14"/>
      <c r="P37" s="14"/>
    </row>
    <row r="38" spans="1:16" ht="18.75" x14ac:dyDescent="0.3">
      <c r="A38" s="73"/>
      <c r="B38" s="36" t="s">
        <v>32</v>
      </c>
      <c r="C38" s="186"/>
      <c r="D38" s="36"/>
      <c r="E38" s="36"/>
      <c r="F38" s="36"/>
      <c r="G38" s="190"/>
      <c r="H38" s="187">
        <v>-21778</v>
      </c>
      <c r="I38" s="191"/>
      <c r="J38" s="183">
        <v>-22692</v>
      </c>
      <c r="K38" s="103"/>
      <c r="L38" s="15"/>
      <c r="M38" s="2"/>
      <c r="N38" s="14"/>
      <c r="O38" s="14"/>
      <c r="P38" s="14"/>
    </row>
    <row r="39" spans="1:16" ht="18.75" x14ac:dyDescent="0.3">
      <c r="A39" s="73" t="s">
        <v>33</v>
      </c>
      <c r="B39" s="36"/>
      <c r="C39" s="186"/>
      <c r="D39" s="36"/>
      <c r="E39" s="36"/>
      <c r="F39" s="36"/>
      <c r="G39" s="190"/>
      <c r="H39" s="181">
        <f>SUM(H34:H38)</f>
        <v>52935</v>
      </c>
      <c r="I39" s="12"/>
      <c r="J39" s="181">
        <f>SUM(J34:J38)</f>
        <v>52021</v>
      </c>
      <c r="K39" s="13"/>
      <c r="L39" s="16"/>
      <c r="M39" s="2"/>
      <c r="N39" s="14"/>
      <c r="O39" s="14"/>
      <c r="P39" s="14"/>
    </row>
    <row r="40" spans="1:16" ht="18.75" x14ac:dyDescent="0.3">
      <c r="A40" s="73"/>
      <c r="B40" s="36"/>
      <c r="C40" s="186"/>
      <c r="D40" s="36"/>
      <c r="E40" s="36"/>
      <c r="F40" s="36"/>
      <c r="G40" s="190"/>
      <c r="H40" s="181"/>
      <c r="I40" s="12"/>
      <c r="J40" s="182"/>
      <c r="K40" s="13"/>
      <c r="L40" s="15"/>
      <c r="M40" s="2"/>
      <c r="N40" s="14"/>
      <c r="O40" s="14"/>
      <c r="P40" s="14"/>
    </row>
    <row r="41" spans="1:16" ht="18" x14ac:dyDescent="0.25">
      <c r="A41" s="73" t="s">
        <v>34</v>
      </c>
      <c r="B41" s="36"/>
      <c r="C41" s="36"/>
      <c r="D41" s="36"/>
      <c r="E41" s="36"/>
      <c r="F41" s="36"/>
      <c r="G41" s="190"/>
      <c r="H41" s="181">
        <v>1236</v>
      </c>
      <c r="I41" s="12"/>
      <c r="J41" s="183">
        <v>0</v>
      </c>
      <c r="K41" s="13"/>
      <c r="L41" s="15"/>
      <c r="M41" s="2"/>
      <c r="N41" s="14"/>
      <c r="O41" s="14"/>
      <c r="P41" s="14"/>
    </row>
    <row r="42" spans="1:16" ht="18" x14ac:dyDescent="0.25">
      <c r="A42" s="35" t="s">
        <v>35</v>
      </c>
      <c r="B42" s="36"/>
      <c r="C42" s="36"/>
      <c r="D42" s="36"/>
      <c r="E42" s="36"/>
      <c r="F42" s="36"/>
      <c r="G42" s="36"/>
      <c r="H42" s="184">
        <f>+H41+H39</f>
        <v>54171</v>
      </c>
      <c r="I42" s="12">
        <f>SUM(I34:I38)</f>
        <v>0</v>
      </c>
      <c r="J42" s="184">
        <f>+J41+J39</f>
        <v>52021</v>
      </c>
      <c r="K42" s="13"/>
      <c r="L42" s="18"/>
      <c r="M42" s="2"/>
      <c r="N42" s="14"/>
      <c r="O42" s="17"/>
      <c r="P42" s="14"/>
    </row>
    <row r="43" spans="1:16" ht="18" x14ac:dyDescent="0.25">
      <c r="A43" s="35"/>
      <c r="B43" s="36"/>
      <c r="C43" s="36"/>
      <c r="D43" s="36"/>
      <c r="E43" s="36"/>
      <c r="F43" s="36"/>
      <c r="G43" s="36"/>
      <c r="H43" s="181"/>
      <c r="I43" s="12"/>
      <c r="J43" s="182"/>
      <c r="K43" s="13"/>
      <c r="L43" s="18"/>
      <c r="M43" s="2"/>
      <c r="N43" s="14"/>
      <c r="O43" s="17"/>
      <c r="P43" s="14"/>
    </row>
    <row r="44" spans="1:16" ht="18" x14ac:dyDescent="0.25">
      <c r="A44" s="35" t="s">
        <v>36</v>
      </c>
      <c r="B44" s="36"/>
      <c r="C44" s="36"/>
      <c r="D44" s="36"/>
      <c r="E44" s="36"/>
      <c r="F44" s="36"/>
      <c r="G44" s="36"/>
      <c r="H44" s="181"/>
      <c r="I44" s="12"/>
      <c r="J44" s="182"/>
      <c r="K44" s="13"/>
      <c r="L44" s="15"/>
      <c r="M44" s="2"/>
      <c r="N44" s="15"/>
      <c r="O44" s="17"/>
      <c r="P44" s="14"/>
    </row>
    <row r="45" spans="1:16" ht="18" x14ac:dyDescent="0.25">
      <c r="A45" s="35"/>
      <c r="B45" s="36" t="s">
        <v>37</v>
      </c>
      <c r="C45" s="36"/>
      <c r="D45" s="36"/>
      <c r="E45" s="36"/>
      <c r="F45" s="36"/>
      <c r="G45" s="36"/>
      <c r="H45" s="181">
        <v>525</v>
      </c>
      <c r="I45" s="12"/>
      <c r="J45" s="182">
        <v>648</v>
      </c>
      <c r="K45" s="13"/>
      <c r="L45" s="15"/>
      <c r="M45" s="2"/>
      <c r="N45" s="15"/>
      <c r="O45" s="17"/>
      <c r="P45" s="14"/>
    </row>
    <row r="46" spans="1:16" ht="18" x14ac:dyDescent="0.25">
      <c r="A46" s="35"/>
      <c r="B46" s="36" t="s">
        <v>38</v>
      </c>
      <c r="C46" s="36"/>
      <c r="D46" s="36"/>
      <c r="E46" s="36"/>
      <c r="F46" s="36"/>
      <c r="G46" s="36"/>
      <c r="H46" s="181">
        <v>48</v>
      </c>
      <c r="I46" s="12"/>
      <c r="J46" s="182">
        <v>48</v>
      </c>
      <c r="K46" s="13"/>
      <c r="L46" s="15"/>
      <c r="M46" s="2"/>
      <c r="N46" s="15"/>
      <c r="O46" s="17"/>
      <c r="P46" s="14"/>
    </row>
    <row r="47" spans="1:16" ht="18" x14ac:dyDescent="0.25">
      <c r="A47" s="73"/>
      <c r="B47" s="36"/>
      <c r="C47" s="36"/>
      <c r="D47" s="36"/>
      <c r="E47" s="36"/>
      <c r="F47" s="36"/>
      <c r="G47" s="36"/>
      <c r="H47" s="192"/>
      <c r="I47" s="193"/>
      <c r="J47" s="194"/>
      <c r="K47" s="19"/>
      <c r="L47" s="15"/>
      <c r="M47" s="2"/>
      <c r="N47" s="20"/>
      <c r="O47" s="21"/>
      <c r="P47" s="14"/>
    </row>
    <row r="48" spans="1:16" ht="18" x14ac:dyDescent="0.25">
      <c r="A48" s="35" t="s">
        <v>39</v>
      </c>
      <c r="B48" s="36"/>
      <c r="C48" s="36"/>
      <c r="D48" s="36"/>
      <c r="E48" s="36"/>
      <c r="F48" s="36"/>
      <c r="G48" s="36"/>
      <c r="H48" s="181"/>
      <c r="I48" s="12"/>
      <c r="J48" s="182"/>
      <c r="K48" s="13"/>
      <c r="L48" s="15"/>
      <c r="M48" s="2"/>
      <c r="N48" s="20"/>
      <c r="O48" s="21"/>
      <c r="P48" s="14"/>
    </row>
    <row r="49" spans="1:16" ht="18.75" x14ac:dyDescent="0.3">
      <c r="A49" s="73"/>
      <c r="B49" s="36" t="s">
        <v>40</v>
      </c>
      <c r="C49" s="186"/>
      <c r="D49" s="36"/>
      <c r="E49" s="36"/>
      <c r="F49" s="36"/>
      <c r="G49" s="36"/>
      <c r="H49" s="181">
        <v>460</v>
      </c>
      <c r="I49" s="12"/>
      <c r="J49" s="182">
        <v>714</v>
      </c>
      <c r="K49" s="13"/>
      <c r="L49" s="15"/>
      <c r="M49" s="2"/>
      <c r="N49" s="20"/>
      <c r="O49" s="21"/>
      <c r="P49" s="14"/>
    </row>
    <row r="50" spans="1:16" ht="18.75" x14ac:dyDescent="0.3">
      <c r="A50" s="73"/>
      <c r="B50" s="36" t="s">
        <v>41</v>
      </c>
      <c r="C50" s="186"/>
      <c r="D50" s="36"/>
      <c r="E50" s="36"/>
      <c r="F50" s="36"/>
      <c r="G50" s="36"/>
      <c r="H50" s="181">
        <v>11575</v>
      </c>
      <c r="I50" s="12"/>
      <c r="J50" s="182">
        <v>10248</v>
      </c>
      <c r="K50" s="13"/>
      <c r="L50" s="15"/>
      <c r="M50" s="2"/>
      <c r="N50" s="20"/>
      <c r="O50" s="21"/>
      <c r="P50" s="14"/>
    </row>
    <row r="51" spans="1:16" ht="18.75" x14ac:dyDescent="0.3">
      <c r="A51" s="73"/>
      <c r="B51" s="36" t="s">
        <v>42</v>
      </c>
      <c r="C51" s="186"/>
      <c r="D51" s="36"/>
      <c r="E51" s="36"/>
      <c r="F51" s="36"/>
      <c r="G51" s="36"/>
      <c r="H51" s="181">
        <v>24629</v>
      </c>
      <c r="I51" s="12"/>
      <c r="J51" s="182">
        <v>22788</v>
      </c>
      <c r="K51" s="13"/>
      <c r="L51" s="15"/>
      <c r="M51" s="2"/>
      <c r="N51" s="20"/>
      <c r="O51" s="21"/>
      <c r="P51" s="14"/>
    </row>
    <row r="52" spans="1:16" ht="18.75" x14ac:dyDescent="0.3">
      <c r="A52" s="73"/>
      <c r="B52" s="36" t="s">
        <v>37</v>
      </c>
      <c r="C52" s="186"/>
      <c r="D52" s="36"/>
      <c r="E52" s="36"/>
      <c r="F52" s="36"/>
      <c r="G52" s="36"/>
      <c r="H52" s="181">
        <v>275</v>
      </c>
      <c r="I52" s="12"/>
      <c r="J52" s="182">
        <v>307</v>
      </c>
      <c r="K52" s="13"/>
      <c r="L52" s="15"/>
      <c r="M52" s="2"/>
      <c r="N52" s="20"/>
      <c r="O52" s="21"/>
      <c r="P52" s="14"/>
    </row>
    <row r="53" spans="1:16" ht="18.75" x14ac:dyDescent="0.3">
      <c r="A53" s="73"/>
      <c r="B53" s="36" t="s">
        <v>43</v>
      </c>
      <c r="C53" s="186"/>
      <c r="D53" s="36"/>
      <c r="E53" s="36"/>
      <c r="F53" s="36"/>
      <c r="G53" s="36"/>
      <c r="H53" s="181">
        <v>0</v>
      </c>
      <c r="I53" s="12"/>
      <c r="J53" s="182">
        <v>1123</v>
      </c>
      <c r="K53" s="13"/>
      <c r="L53" s="15"/>
      <c r="M53" s="2"/>
      <c r="N53" s="20"/>
      <c r="O53" s="21"/>
      <c r="P53" s="14"/>
    </row>
    <row r="54" spans="1:16" ht="18.75" x14ac:dyDescent="0.3">
      <c r="A54" s="73"/>
      <c r="B54" s="36" t="s">
        <v>44</v>
      </c>
      <c r="C54" s="186"/>
      <c r="D54" s="36"/>
      <c r="E54" s="36"/>
      <c r="F54" s="36"/>
      <c r="G54" s="36"/>
      <c r="H54" s="181">
        <v>267</v>
      </c>
      <c r="I54" s="12"/>
      <c r="J54" s="182">
        <v>0</v>
      </c>
      <c r="K54" s="13"/>
      <c r="L54" s="15"/>
      <c r="M54" s="2"/>
      <c r="N54" s="20"/>
      <c r="O54" s="21"/>
      <c r="P54" s="14"/>
    </row>
    <row r="55" spans="1:16" ht="18.75" x14ac:dyDescent="0.3">
      <c r="A55" s="73"/>
      <c r="B55" s="36" t="s">
        <v>45</v>
      </c>
      <c r="C55" s="186"/>
      <c r="D55" s="36"/>
      <c r="E55" s="36"/>
      <c r="F55" s="36"/>
      <c r="G55" s="36"/>
      <c r="H55" s="181">
        <v>441</v>
      </c>
      <c r="I55" s="12"/>
      <c r="J55" s="182">
        <v>389</v>
      </c>
      <c r="K55" s="13"/>
      <c r="L55" s="15"/>
      <c r="M55" s="2"/>
      <c r="N55" s="20"/>
      <c r="O55" s="21"/>
      <c r="P55" s="14"/>
    </row>
    <row r="56" spans="1:16" ht="18.75" x14ac:dyDescent="0.3">
      <c r="A56" s="73"/>
      <c r="B56" s="36"/>
      <c r="C56" s="186"/>
      <c r="D56" s="36"/>
      <c r="E56" s="36"/>
      <c r="F56" s="36"/>
      <c r="G56" s="36"/>
      <c r="H56" s="181"/>
      <c r="I56" s="12"/>
      <c r="J56" s="182"/>
      <c r="K56" s="13"/>
      <c r="L56" s="15"/>
      <c r="M56" s="2"/>
      <c r="N56" s="20"/>
      <c r="O56" s="21"/>
      <c r="P56" s="14"/>
    </row>
    <row r="57" spans="1:16" ht="18" x14ac:dyDescent="0.25">
      <c r="A57" s="73"/>
      <c r="B57" s="36"/>
      <c r="C57" s="36"/>
      <c r="D57" s="36"/>
      <c r="E57" s="36"/>
      <c r="F57" s="36"/>
      <c r="G57" s="36"/>
      <c r="H57" s="184">
        <f>SUM(H49:H56)</f>
        <v>37647</v>
      </c>
      <c r="I57" s="12"/>
      <c r="J57" s="185">
        <f>SUM(J49:J56)</f>
        <v>35569</v>
      </c>
      <c r="K57" s="13"/>
      <c r="L57" s="15"/>
      <c r="M57" s="2"/>
      <c r="N57" s="15"/>
      <c r="O57" s="15"/>
      <c r="P57" s="15"/>
    </row>
    <row r="58" spans="1:16" ht="18" x14ac:dyDescent="0.25">
      <c r="A58" s="73"/>
      <c r="B58" s="36"/>
      <c r="C58" s="36"/>
      <c r="D58" s="36"/>
      <c r="E58" s="36"/>
      <c r="F58" s="36"/>
      <c r="G58" s="36"/>
      <c r="H58" s="192"/>
      <c r="I58" s="193"/>
      <c r="J58" s="194"/>
      <c r="K58" s="19"/>
      <c r="L58" s="15"/>
      <c r="M58" s="2"/>
      <c r="N58" s="20"/>
      <c r="O58" s="21"/>
      <c r="P58" s="14"/>
    </row>
    <row r="59" spans="1:16" ht="18" x14ac:dyDescent="0.25">
      <c r="A59" s="35" t="s">
        <v>46</v>
      </c>
      <c r="B59" s="36"/>
      <c r="C59" s="36"/>
      <c r="D59" s="36"/>
      <c r="E59" s="36"/>
      <c r="F59" s="36"/>
      <c r="G59" s="36"/>
      <c r="H59" s="192">
        <f>+H45+H46+H57</f>
        <v>38220</v>
      </c>
      <c r="I59" s="193"/>
      <c r="J59" s="192">
        <f>+J45+J46+J57</f>
        <v>36265</v>
      </c>
      <c r="K59" s="19"/>
      <c r="L59" s="168"/>
      <c r="M59" s="2"/>
      <c r="N59" s="15"/>
      <c r="O59" s="15"/>
      <c r="P59" s="15"/>
    </row>
    <row r="60" spans="1:16" ht="18" x14ac:dyDescent="0.25">
      <c r="A60" s="73"/>
      <c r="B60" s="36"/>
      <c r="C60" s="36"/>
      <c r="D60" s="36"/>
      <c r="E60" s="36"/>
      <c r="F60" s="36"/>
      <c r="G60" s="36"/>
      <c r="H60" s="192"/>
      <c r="I60" s="193"/>
      <c r="J60" s="194"/>
      <c r="K60" s="19"/>
      <c r="L60" s="15"/>
      <c r="M60" s="2"/>
      <c r="N60" s="20"/>
      <c r="O60" s="21"/>
      <c r="P60" s="14"/>
    </row>
    <row r="61" spans="1:16" ht="18.75" thickBot="1" x14ac:dyDescent="0.3">
      <c r="A61" s="35" t="s">
        <v>47</v>
      </c>
      <c r="B61" s="36"/>
      <c r="C61" s="36"/>
      <c r="D61" s="36"/>
      <c r="E61" s="36"/>
      <c r="F61" s="36"/>
      <c r="G61" s="36"/>
      <c r="H61" s="195">
        <f>+H42+H59</f>
        <v>92391</v>
      </c>
      <c r="I61" s="193"/>
      <c r="J61" s="196">
        <f>J42+J59</f>
        <v>88286</v>
      </c>
      <c r="K61" s="19"/>
      <c r="L61" s="15"/>
      <c r="M61" s="2"/>
      <c r="N61" s="15"/>
      <c r="O61" s="15"/>
      <c r="P61" s="15"/>
    </row>
    <row r="62" spans="1:16" ht="18" x14ac:dyDescent="0.25">
      <c r="A62" s="73"/>
      <c r="B62" s="36"/>
      <c r="C62" s="36"/>
      <c r="D62" s="36"/>
      <c r="E62" s="36"/>
      <c r="F62" s="36"/>
      <c r="G62" s="36"/>
      <c r="H62" s="192">
        <f>+H30-H61</f>
        <v>0</v>
      </c>
      <c r="I62" s="193"/>
      <c r="J62" s="192">
        <f>+J30-J61</f>
        <v>0</v>
      </c>
      <c r="K62" s="169"/>
      <c r="L62" s="170"/>
      <c r="M62" s="2"/>
      <c r="N62" s="20"/>
      <c r="O62" s="21"/>
      <c r="P62" s="14"/>
    </row>
    <row r="63" spans="1:16" ht="34.5" customHeight="1" x14ac:dyDescent="0.25">
      <c r="A63" s="205" t="s">
        <v>48</v>
      </c>
      <c r="B63" s="206"/>
      <c r="C63" s="206"/>
      <c r="D63" s="206"/>
      <c r="E63" s="206"/>
      <c r="F63" s="206"/>
      <c r="G63" s="107"/>
      <c r="H63" s="197">
        <f>H39/H34</f>
        <v>0.79007462686567165</v>
      </c>
      <c r="I63" s="191"/>
      <c r="J63" s="198">
        <f>J42/J34</f>
        <v>0.77643283582089551</v>
      </c>
      <c r="K63" s="22"/>
      <c r="L63" s="15"/>
      <c r="M63" s="2"/>
      <c r="N63" s="14"/>
      <c r="O63" s="14"/>
      <c r="P63" s="14"/>
    </row>
    <row r="64" spans="1:16" ht="18" x14ac:dyDescent="0.25">
      <c r="A64" s="23"/>
      <c r="B64" s="23"/>
      <c r="C64" s="23"/>
      <c r="D64" s="23"/>
      <c r="E64" s="23"/>
      <c r="F64" s="23"/>
      <c r="G64" s="23"/>
      <c r="H64" s="24"/>
      <c r="I64" s="24"/>
      <c r="J64" s="24"/>
      <c r="K64" s="12"/>
      <c r="L64" s="15"/>
      <c r="M64" s="2"/>
      <c r="N64" s="14"/>
      <c r="O64" s="14"/>
      <c r="P64" s="14"/>
    </row>
    <row r="65" spans="1:16" ht="18" x14ac:dyDescent="0.25">
      <c r="A65" s="23"/>
      <c r="B65" s="23"/>
      <c r="C65" s="23"/>
      <c r="D65" s="23"/>
      <c r="E65" s="23"/>
      <c r="F65" s="23"/>
      <c r="G65" s="23"/>
      <c r="H65" s="24">
        <f>H30-H61</f>
        <v>0</v>
      </c>
      <c r="I65" s="24"/>
      <c r="J65" s="24">
        <f>J30-J61</f>
        <v>0</v>
      </c>
      <c r="K65" s="12"/>
      <c r="L65" s="16"/>
      <c r="M65" s="2"/>
      <c r="N65" s="14"/>
      <c r="O65" s="14"/>
      <c r="P65" s="14"/>
    </row>
    <row r="66" spans="1:16" ht="51" customHeight="1" x14ac:dyDescent="0.25">
      <c r="A66" s="207" t="s">
        <v>49</v>
      </c>
      <c r="B66" s="207"/>
      <c r="C66" s="207"/>
      <c r="D66" s="207"/>
      <c r="E66" s="207"/>
      <c r="F66" s="207"/>
      <c r="G66" s="207"/>
      <c r="H66" s="207"/>
      <c r="I66" s="207"/>
      <c r="J66" s="207"/>
      <c r="K66" s="171"/>
      <c r="L66" s="2"/>
      <c r="M66" s="2"/>
      <c r="N66" s="2"/>
      <c r="O66" s="2"/>
      <c r="P66" s="2"/>
    </row>
    <row r="67" spans="1:16" ht="18" x14ac:dyDescent="0.25">
      <c r="A67" s="23"/>
      <c r="B67" s="23"/>
      <c r="C67" s="23"/>
      <c r="D67" s="23"/>
      <c r="E67" s="23"/>
      <c r="F67" s="23"/>
      <c r="G67" s="23"/>
      <c r="H67" s="199">
        <f>H33</f>
        <v>0</v>
      </c>
      <c r="I67" s="23"/>
      <c r="J67" s="23"/>
      <c r="K67" s="6"/>
      <c r="N67" s="2"/>
      <c r="O67" s="2"/>
      <c r="P67" s="2"/>
    </row>
    <row r="68" spans="1:16" ht="15" x14ac:dyDescent="0.2">
      <c r="A68" s="6"/>
      <c r="B68" s="25"/>
      <c r="C68" s="6"/>
      <c r="D68" s="6"/>
      <c r="E68" s="6"/>
      <c r="F68" s="6"/>
      <c r="G68" s="6"/>
      <c r="H68" s="6"/>
      <c r="I68" s="6"/>
      <c r="J68" s="6"/>
      <c r="K68" s="6"/>
      <c r="N68" s="2"/>
      <c r="O68" s="2"/>
      <c r="P68" s="2"/>
    </row>
    <row r="69" spans="1:16" x14ac:dyDescent="0.2">
      <c r="N69" s="2"/>
      <c r="O69" s="2"/>
      <c r="P69" s="2"/>
    </row>
    <row r="70" spans="1:16" x14ac:dyDescent="0.2">
      <c r="N70" s="2"/>
      <c r="O70" s="2"/>
      <c r="P70" s="2"/>
    </row>
  </sheetData>
  <mergeCells count="5">
    <mergeCell ref="A1:I1"/>
    <mergeCell ref="A2:J2"/>
    <mergeCell ref="A3:J3"/>
    <mergeCell ref="A63:F63"/>
    <mergeCell ref="A66:J66"/>
  </mergeCells>
  <printOptions horizontalCentered="1"/>
  <pageMargins left="0.5" right="0.5" top="0.75" bottom="0.75" header="0.3" footer="0.3"/>
  <pageSetup paperSize="9" scale="55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C63"/>
  <sheetViews>
    <sheetView showGridLines="0" topLeftCell="A22" zoomScale="75" zoomScaleNormal="75" workbookViewId="0">
      <selection activeCell="H26" sqref="H26:H27"/>
    </sheetView>
  </sheetViews>
  <sheetFormatPr defaultRowHeight="15" x14ac:dyDescent="0.2"/>
  <cols>
    <col min="1" max="1" width="8.7109375" style="6" customWidth="1"/>
    <col min="2" max="2" width="12" style="6" customWidth="1"/>
    <col min="3" max="3" width="6.7109375" style="6" customWidth="1"/>
    <col min="4" max="4" width="23" style="6" customWidth="1"/>
    <col min="5" max="5" width="17.28515625" style="6" customWidth="1"/>
    <col min="6" max="6" width="19.42578125" style="6" customWidth="1"/>
    <col min="7" max="7" width="0.140625" style="6" hidden="1" customWidth="1"/>
    <col min="8" max="8" width="15.5703125" style="6" customWidth="1"/>
    <col min="9" max="9" width="21.140625" style="6" customWidth="1"/>
    <col min="10" max="10" width="4.42578125" style="6" customWidth="1"/>
    <col min="11" max="11" width="14.42578125" style="6" customWidth="1"/>
    <col min="12" max="12" width="16.85546875" style="6" customWidth="1"/>
    <col min="13" max="16384" width="9.140625" style="6"/>
  </cols>
  <sheetData>
    <row r="1" spans="1:55" ht="18.75" customHeight="1" x14ac:dyDescent="0.3">
      <c r="A1" s="214" t="s">
        <v>50</v>
      </c>
      <c r="B1" s="214"/>
      <c r="C1" s="214"/>
      <c r="D1" s="214"/>
      <c r="E1" s="214"/>
      <c r="F1" s="214"/>
      <c r="G1" s="214"/>
      <c r="H1" s="214"/>
      <c r="I1" s="214"/>
      <c r="J1" s="23"/>
    </row>
    <row r="2" spans="1:55" ht="21.75" customHeight="1" x14ac:dyDescent="0.3">
      <c r="A2" s="214" t="str">
        <f>+[1]BS!A2</f>
        <v>QUARTERLY REPORT FOR THE SECOND QUARTER ENDED 31 JULY 2013</v>
      </c>
      <c r="B2" s="214"/>
      <c r="C2" s="214"/>
      <c r="D2" s="214"/>
      <c r="E2" s="214"/>
      <c r="F2" s="214"/>
      <c r="G2" s="214"/>
      <c r="H2" s="214"/>
      <c r="I2" s="214"/>
      <c r="J2" s="26"/>
    </row>
    <row r="3" spans="1:55" ht="22.5" customHeight="1" x14ac:dyDescent="0.25">
      <c r="A3" s="202" t="s">
        <v>51</v>
      </c>
      <c r="B3" s="203"/>
      <c r="C3" s="203"/>
      <c r="D3" s="203"/>
      <c r="E3" s="203"/>
      <c r="F3" s="203"/>
      <c r="G3" s="203"/>
      <c r="H3" s="203"/>
      <c r="I3" s="204"/>
      <c r="J3" s="23"/>
    </row>
    <row r="4" spans="1:55" x14ac:dyDescent="0.2">
      <c r="A4" s="5"/>
      <c r="B4" s="5"/>
      <c r="C4" s="5"/>
      <c r="D4" s="5"/>
      <c r="E4" s="27"/>
      <c r="F4" s="27"/>
    </row>
    <row r="5" spans="1:55" ht="18.75" x14ac:dyDescent="0.3">
      <c r="A5" s="28"/>
      <c r="B5" s="29"/>
      <c r="C5" s="29"/>
      <c r="D5" s="29"/>
      <c r="E5" s="30"/>
      <c r="F5" s="31"/>
      <c r="G5" s="32"/>
      <c r="H5" s="33"/>
      <c r="I5" s="34"/>
      <c r="K5" s="208"/>
      <c r="L5" s="208"/>
    </row>
    <row r="6" spans="1:55" ht="18" x14ac:dyDescent="0.25">
      <c r="A6" s="35"/>
      <c r="B6" s="36"/>
      <c r="C6" s="36"/>
      <c r="D6" s="36"/>
      <c r="E6" s="209" t="s">
        <v>52</v>
      </c>
      <c r="F6" s="210"/>
      <c r="G6" s="37"/>
      <c r="H6" s="211" t="s">
        <v>53</v>
      </c>
      <c r="I6" s="210"/>
      <c r="K6" s="25"/>
      <c r="L6" s="25"/>
    </row>
    <row r="7" spans="1:55" ht="18" x14ac:dyDescent="0.25">
      <c r="A7" s="35"/>
      <c r="B7" s="36"/>
      <c r="C7" s="36"/>
      <c r="D7" s="36"/>
      <c r="E7" s="38" t="s">
        <v>54</v>
      </c>
      <c r="F7" s="39" t="s">
        <v>55</v>
      </c>
      <c r="G7" s="38"/>
      <c r="H7" s="11" t="s">
        <v>54</v>
      </c>
      <c r="I7" s="39" t="s">
        <v>55</v>
      </c>
      <c r="K7" s="40"/>
      <c r="L7" s="40"/>
    </row>
    <row r="8" spans="1:55" ht="18" x14ac:dyDescent="0.25">
      <c r="A8" s="35"/>
      <c r="B8" s="36"/>
      <c r="C8" s="36"/>
      <c r="D8" s="36"/>
      <c r="E8" s="38" t="s">
        <v>56</v>
      </c>
      <c r="F8" s="39" t="s">
        <v>57</v>
      </c>
      <c r="G8" s="38"/>
      <c r="H8" s="11" t="s">
        <v>57</v>
      </c>
      <c r="I8" s="39" t="s">
        <v>57</v>
      </c>
      <c r="K8" s="40"/>
      <c r="L8" s="40"/>
    </row>
    <row r="9" spans="1:55" ht="18" x14ac:dyDescent="0.25">
      <c r="A9" s="35"/>
      <c r="B9" s="36"/>
      <c r="C9" s="36"/>
      <c r="D9" s="36"/>
      <c r="E9" s="38" t="s">
        <v>58</v>
      </c>
      <c r="F9" s="39" t="s">
        <v>58</v>
      </c>
      <c r="G9" s="38"/>
      <c r="H9" s="11" t="s">
        <v>59</v>
      </c>
      <c r="I9" s="39" t="s">
        <v>59</v>
      </c>
      <c r="K9" s="40"/>
      <c r="L9" s="40"/>
    </row>
    <row r="10" spans="1:55" ht="18" x14ac:dyDescent="0.25">
      <c r="A10" s="35"/>
      <c r="B10" s="36"/>
      <c r="C10" s="36"/>
      <c r="D10" s="36"/>
      <c r="E10" s="41" t="s">
        <v>6</v>
      </c>
      <c r="F10" s="39" t="s">
        <v>60</v>
      </c>
      <c r="G10" s="38"/>
      <c r="H10" s="11" t="str">
        <f>E10</f>
        <v>31.07.2013</v>
      </c>
      <c r="I10" s="39" t="str">
        <f>F10</f>
        <v>31.7.2012</v>
      </c>
      <c r="K10" s="42"/>
      <c r="L10" s="40"/>
    </row>
    <row r="11" spans="1:55" ht="18" x14ac:dyDescent="0.25">
      <c r="A11" s="35"/>
      <c r="B11" s="36"/>
      <c r="C11" s="36"/>
      <c r="D11" s="36"/>
      <c r="E11" s="43" t="s">
        <v>8</v>
      </c>
      <c r="F11" s="44" t="s">
        <v>8</v>
      </c>
      <c r="G11" s="43"/>
      <c r="H11" s="45" t="s">
        <v>8</v>
      </c>
      <c r="I11" s="44" t="s">
        <v>8</v>
      </c>
      <c r="K11" s="40"/>
      <c r="L11" s="40"/>
    </row>
    <row r="12" spans="1:55" ht="18" x14ac:dyDescent="0.25">
      <c r="A12" s="46"/>
      <c r="B12" s="12"/>
      <c r="C12" s="12"/>
      <c r="D12" s="47"/>
      <c r="E12" s="48"/>
      <c r="F12" s="49"/>
      <c r="G12" s="37"/>
      <c r="H12" s="50"/>
      <c r="I12" s="49"/>
      <c r="J12" s="5"/>
      <c r="K12" s="51"/>
      <c r="L12" s="51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8" x14ac:dyDescent="0.25">
      <c r="A13" s="52" t="s">
        <v>61</v>
      </c>
      <c r="B13" s="53"/>
      <c r="C13" s="53"/>
      <c r="D13" s="54"/>
      <c r="E13" s="55">
        <v>28096</v>
      </c>
      <c r="F13" s="56">
        <v>24431</v>
      </c>
      <c r="G13" s="57"/>
      <c r="H13" s="58">
        <v>46621</v>
      </c>
      <c r="I13" s="56">
        <v>94793</v>
      </c>
      <c r="J13" s="5"/>
      <c r="K13" s="59"/>
      <c r="L13" s="5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8" x14ac:dyDescent="0.25">
      <c r="A14" s="52"/>
      <c r="B14" s="53"/>
      <c r="C14" s="53"/>
      <c r="D14" s="54"/>
      <c r="E14" s="55"/>
      <c r="F14" s="56"/>
      <c r="G14" s="57"/>
      <c r="H14" s="58"/>
      <c r="I14" s="56"/>
      <c r="J14" s="5"/>
      <c r="K14" s="51"/>
      <c r="L14" s="5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8" x14ac:dyDescent="0.25">
      <c r="A15" s="52" t="s">
        <v>62</v>
      </c>
      <c r="B15" s="53"/>
      <c r="C15" s="53"/>
      <c r="D15" s="54"/>
      <c r="E15" s="55">
        <v>-27835</v>
      </c>
      <c r="F15" s="56">
        <v>-23905</v>
      </c>
      <c r="G15" s="57"/>
      <c r="H15" s="58">
        <v>-45975</v>
      </c>
      <c r="I15" s="56">
        <v>-93925</v>
      </c>
      <c r="J15" s="5"/>
      <c r="K15" s="59"/>
      <c r="L15" s="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8" x14ac:dyDescent="0.25">
      <c r="A16" s="52"/>
      <c r="B16" s="53"/>
      <c r="C16" s="53"/>
      <c r="D16" s="54"/>
      <c r="E16" s="55"/>
      <c r="F16" s="56"/>
      <c r="G16" s="57"/>
      <c r="H16" s="58"/>
      <c r="I16" s="56"/>
      <c r="J16" s="5"/>
      <c r="K16" s="51"/>
      <c r="L16" s="51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8" x14ac:dyDescent="0.25">
      <c r="A17" s="52" t="s">
        <v>63</v>
      </c>
      <c r="B17" s="53"/>
      <c r="C17" s="53"/>
      <c r="D17" s="54"/>
      <c r="E17" s="55">
        <v>268</v>
      </c>
      <c r="F17" s="56">
        <v>80</v>
      </c>
      <c r="G17" s="57"/>
      <c r="H17" s="58">
        <v>376</v>
      </c>
      <c r="I17" s="56">
        <v>188</v>
      </c>
      <c r="J17" s="5"/>
      <c r="K17" s="60"/>
      <c r="L17" s="6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8" x14ac:dyDescent="0.25">
      <c r="A18" s="61"/>
      <c r="B18" s="53"/>
      <c r="C18" s="53"/>
      <c r="D18" s="54"/>
      <c r="E18" s="62"/>
      <c r="F18" s="63"/>
      <c r="G18" s="57"/>
      <c r="H18" s="64"/>
      <c r="I18" s="63"/>
      <c r="J18" s="5"/>
      <c r="K18" s="51"/>
      <c r="L18" s="5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8" x14ac:dyDescent="0.25">
      <c r="A19" s="52" t="s">
        <v>64</v>
      </c>
      <c r="B19" s="53"/>
      <c r="C19" s="53"/>
      <c r="D19" s="54"/>
      <c r="E19" s="65">
        <f>SUM(E13:E18)</f>
        <v>529</v>
      </c>
      <c r="F19" s="66">
        <f>SUM(F13:F18)</f>
        <v>606</v>
      </c>
      <c r="G19" s="57"/>
      <c r="H19" s="67">
        <f>SUM(H13:H18)</f>
        <v>1022</v>
      </c>
      <c r="I19" s="66">
        <f>SUM(I13:I18)</f>
        <v>1056</v>
      </c>
      <c r="J19" s="5"/>
      <c r="K19" s="68"/>
      <c r="L19" s="6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8" x14ac:dyDescent="0.25">
      <c r="A20" s="52"/>
      <c r="B20" s="53"/>
      <c r="C20" s="53"/>
      <c r="D20" s="54"/>
      <c r="E20" s="55"/>
      <c r="F20" s="56"/>
      <c r="G20" s="57"/>
      <c r="H20" s="58"/>
      <c r="I20" s="56"/>
      <c r="J20" s="5"/>
      <c r="K20" s="51"/>
      <c r="L20" s="5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8" x14ac:dyDescent="0.25">
      <c r="A21" s="52" t="s">
        <v>65</v>
      </c>
      <c r="B21" s="53"/>
      <c r="C21" s="53"/>
      <c r="D21" s="54"/>
      <c r="E21" s="55">
        <v>-93</v>
      </c>
      <c r="F21" s="56">
        <v>5</v>
      </c>
      <c r="G21" s="57"/>
      <c r="H21" s="58">
        <v>-119</v>
      </c>
      <c r="I21" s="56">
        <v>-21</v>
      </c>
      <c r="J21" s="5"/>
      <c r="K21" s="59"/>
      <c r="L21" s="5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20.25" customHeight="1" x14ac:dyDescent="0.25">
      <c r="A22" s="212" t="s">
        <v>66</v>
      </c>
      <c r="B22" s="213"/>
      <c r="C22" s="213"/>
      <c r="D22" s="213"/>
      <c r="E22" s="55">
        <v>0</v>
      </c>
      <c r="F22" s="56">
        <v>-8</v>
      </c>
      <c r="G22" s="57"/>
      <c r="H22" s="58">
        <v>-3</v>
      </c>
      <c r="I22" s="56">
        <v>-17</v>
      </c>
      <c r="J22" s="5"/>
      <c r="K22" s="59"/>
      <c r="L22" s="5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8" x14ac:dyDescent="0.25">
      <c r="A23" s="52"/>
      <c r="B23" s="53"/>
      <c r="C23" s="53"/>
      <c r="D23" s="54"/>
      <c r="E23" s="62"/>
      <c r="F23" s="63"/>
      <c r="G23" s="57"/>
      <c r="H23" s="64"/>
      <c r="I23" s="63"/>
      <c r="J23" s="5"/>
      <c r="K23" s="51"/>
      <c r="L23" s="5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18" x14ac:dyDescent="0.25">
      <c r="A24" s="52" t="s">
        <v>67</v>
      </c>
      <c r="B24" s="53"/>
      <c r="C24" s="53"/>
      <c r="D24" s="54"/>
      <c r="E24" s="65">
        <f>SUM(E19:E23)</f>
        <v>436</v>
      </c>
      <c r="F24" s="66">
        <f>SUM(F19:F23)</f>
        <v>603</v>
      </c>
      <c r="G24" s="57"/>
      <c r="H24" s="58">
        <f>SUM(H19:H23)</f>
        <v>900</v>
      </c>
      <c r="I24" s="56">
        <f>SUM(I19:I23)</f>
        <v>1018</v>
      </c>
      <c r="J24" s="5"/>
      <c r="K24" s="60"/>
      <c r="L24" s="6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8" x14ac:dyDescent="0.25">
      <c r="A25" s="52"/>
      <c r="B25" s="53"/>
      <c r="C25" s="53"/>
      <c r="D25" s="54"/>
      <c r="E25" s="55"/>
      <c r="F25" s="56"/>
      <c r="G25" s="57"/>
      <c r="H25" s="58"/>
      <c r="I25" s="56"/>
      <c r="J25" s="5"/>
      <c r="K25" s="51"/>
      <c r="L25" s="5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8" x14ac:dyDescent="0.25">
      <c r="A26" s="52" t="s">
        <v>68</v>
      </c>
      <c r="B26" s="53"/>
      <c r="C26" s="53"/>
      <c r="D26" s="54"/>
      <c r="E26" s="55">
        <v>-22</v>
      </c>
      <c r="F26" s="56">
        <v>-52</v>
      </c>
      <c r="G26" s="57"/>
      <c r="H26" s="58">
        <v>-46</v>
      </c>
      <c r="I26" s="56">
        <v>-104</v>
      </c>
      <c r="J26" s="5"/>
      <c r="K26" s="59"/>
      <c r="L26" s="5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8" x14ac:dyDescent="0.25">
      <c r="A27" s="52" t="s">
        <v>69</v>
      </c>
      <c r="B27" s="53"/>
      <c r="C27" s="53"/>
      <c r="D27" s="54"/>
      <c r="E27" s="55">
        <v>0</v>
      </c>
      <c r="F27" s="56">
        <v>0</v>
      </c>
      <c r="G27" s="57"/>
      <c r="H27" s="58">
        <v>0</v>
      </c>
      <c r="I27" s="56">
        <v>-259</v>
      </c>
      <c r="J27" s="5"/>
      <c r="K27" s="59"/>
      <c r="L27" s="59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8" x14ac:dyDescent="0.25">
      <c r="A28" s="52"/>
      <c r="B28" s="53"/>
      <c r="C28" s="53"/>
      <c r="D28" s="54"/>
      <c r="E28" s="62"/>
      <c r="F28" s="63"/>
      <c r="G28" s="57"/>
      <c r="H28" s="64"/>
      <c r="I28" s="63"/>
      <c r="J28" s="5"/>
      <c r="K28" s="51"/>
      <c r="L28" s="5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8" x14ac:dyDescent="0.25">
      <c r="A29" s="52" t="s">
        <v>70</v>
      </c>
      <c r="B29" s="53"/>
      <c r="C29" s="53"/>
      <c r="D29" s="54"/>
      <c r="E29" s="55">
        <f>SUM(E24:E28)</f>
        <v>414</v>
      </c>
      <c r="F29" s="56">
        <f>SUM(F24:F28)</f>
        <v>551</v>
      </c>
      <c r="G29" s="57"/>
      <c r="H29" s="58">
        <f>SUM(H24:H28)</f>
        <v>854</v>
      </c>
      <c r="I29" s="56">
        <f>SUM(I24:I28)</f>
        <v>655</v>
      </c>
      <c r="J29" s="5"/>
      <c r="K29" s="60"/>
      <c r="L29" s="6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8" x14ac:dyDescent="0.25">
      <c r="A30" s="52"/>
      <c r="B30" s="53"/>
      <c r="C30" s="53"/>
      <c r="D30" s="54"/>
      <c r="E30" s="55"/>
      <c r="F30" s="56"/>
      <c r="G30" s="57"/>
      <c r="H30" s="58"/>
      <c r="I30" s="56"/>
      <c r="J30" s="5"/>
      <c r="K30" s="60"/>
      <c r="L30" s="6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8.75" x14ac:dyDescent="0.3">
      <c r="A31" s="52" t="s">
        <v>71</v>
      </c>
      <c r="B31" s="53"/>
      <c r="C31" s="53"/>
      <c r="D31" s="69"/>
      <c r="E31" s="55"/>
      <c r="F31" s="56"/>
      <c r="G31" s="57"/>
      <c r="H31" s="58"/>
      <c r="I31" s="56"/>
      <c r="J31" s="5"/>
      <c r="K31" s="59"/>
      <c r="L31" s="5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8.75" x14ac:dyDescent="0.3">
      <c r="A32" s="52"/>
      <c r="B32" s="53"/>
      <c r="C32" s="53"/>
      <c r="D32" s="69"/>
      <c r="E32" s="62"/>
      <c r="F32" s="63"/>
      <c r="G32" s="57"/>
      <c r="H32" s="64"/>
      <c r="I32" s="63"/>
      <c r="J32" s="5"/>
      <c r="K32" s="59"/>
      <c r="L32" s="5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8.75" x14ac:dyDescent="0.3">
      <c r="A33" s="52" t="s">
        <v>72</v>
      </c>
      <c r="B33" s="53"/>
      <c r="C33" s="53"/>
      <c r="D33" s="69"/>
      <c r="E33" s="55"/>
      <c r="F33" s="56"/>
      <c r="G33" s="57"/>
      <c r="H33" s="58"/>
      <c r="I33" s="56"/>
      <c r="J33" s="5"/>
      <c r="K33" s="59"/>
      <c r="L33" s="5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9.5" thickBot="1" x14ac:dyDescent="0.35">
      <c r="A34" s="52" t="s">
        <v>73</v>
      </c>
      <c r="B34" s="53"/>
      <c r="C34" s="53"/>
      <c r="D34" s="69"/>
      <c r="E34" s="70">
        <f>+E29</f>
        <v>414</v>
      </c>
      <c r="F34" s="71">
        <f>+F29</f>
        <v>551</v>
      </c>
      <c r="G34" s="70">
        <f>+G29</f>
        <v>0</v>
      </c>
      <c r="H34" s="70">
        <f>+H29</f>
        <v>854</v>
      </c>
      <c r="I34" s="71">
        <f>+I29</f>
        <v>655</v>
      </c>
      <c r="J34" s="5"/>
      <c r="K34" s="72"/>
      <c r="L34" s="7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8.75" thickTop="1" x14ac:dyDescent="0.25">
      <c r="A35" s="73"/>
      <c r="B35" s="36"/>
      <c r="C35" s="36"/>
      <c r="D35" s="36"/>
      <c r="E35" s="73"/>
      <c r="F35" s="74"/>
      <c r="G35" s="73"/>
      <c r="H35" s="36"/>
      <c r="I35" s="74"/>
      <c r="J35" s="5"/>
      <c r="K35" s="59"/>
      <c r="L35" s="5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8.75" x14ac:dyDescent="0.3">
      <c r="A36" s="52" t="s">
        <v>74</v>
      </c>
      <c r="B36" s="53"/>
      <c r="C36" s="53"/>
      <c r="D36" s="69"/>
      <c r="E36" s="55"/>
      <c r="F36" s="56"/>
      <c r="G36" s="57"/>
      <c r="H36" s="58"/>
      <c r="I36" s="56"/>
      <c r="J36" s="5"/>
      <c r="K36" s="59"/>
      <c r="L36" s="5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ht="18.75" x14ac:dyDescent="0.3">
      <c r="A37" s="52" t="s">
        <v>75</v>
      </c>
      <c r="B37" s="53"/>
      <c r="C37" s="53"/>
      <c r="D37" s="69"/>
      <c r="E37" s="55">
        <v>312</v>
      </c>
      <c r="F37" s="56">
        <f>+F29</f>
        <v>551</v>
      </c>
      <c r="G37" s="57"/>
      <c r="H37" s="55">
        <v>914</v>
      </c>
      <c r="I37" s="56">
        <f>+I29</f>
        <v>655</v>
      </c>
      <c r="J37" s="5"/>
      <c r="K37" s="72"/>
      <c r="L37" s="60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8.75" x14ac:dyDescent="0.3">
      <c r="A38" s="52" t="s">
        <v>76</v>
      </c>
      <c r="B38" s="53"/>
      <c r="C38" s="53"/>
      <c r="D38" s="69"/>
      <c r="E38" s="55">
        <v>102</v>
      </c>
      <c r="F38" s="56">
        <v>0</v>
      </c>
      <c r="G38" s="57"/>
      <c r="H38" s="58">
        <v>-60</v>
      </c>
      <c r="I38" s="56">
        <v>0</v>
      </c>
      <c r="J38" s="5"/>
      <c r="K38" s="59"/>
      <c r="L38" s="5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ht="18.75" x14ac:dyDescent="0.3">
      <c r="A39" s="52"/>
      <c r="B39" s="53"/>
      <c r="C39" s="53"/>
      <c r="D39" s="69"/>
      <c r="E39" s="55"/>
      <c r="F39" s="56"/>
      <c r="G39" s="57"/>
      <c r="H39" s="58"/>
      <c r="I39" s="56"/>
      <c r="J39" s="5"/>
      <c r="K39" s="59"/>
      <c r="L39" s="5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ht="19.5" thickBot="1" x14ac:dyDescent="0.35">
      <c r="A40" s="52" t="s">
        <v>77</v>
      </c>
      <c r="B40" s="53"/>
      <c r="C40" s="53"/>
      <c r="D40" s="69"/>
      <c r="E40" s="75">
        <f>SUM(E37:E39)</f>
        <v>414</v>
      </c>
      <c r="F40" s="76">
        <f>SUM(F37:F39)</f>
        <v>551</v>
      </c>
      <c r="G40" s="55"/>
      <c r="H40" s="77">
        <f>SUM(H37:H39)</f>
        <v>854</v>
      </c>
      <c r="I40" s="76">
        <f>SUM(I37:I39)</f>
        <v>655</v>
      </c>
      <c r="J40" s="5"/>
      <c r="K40" s="60"/>
      <c r="L40" s="6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ht="19.5" thickTop="1" x14ac:dyDescent="0.3">
      <c r="A41" s="52"/>
      <c r="B41" s="53"/>
      <c r="C41" s="53"/>
      <c r="D41" s="69"/>
      <c r="E41" s="55"/>
      <c r="F41" s="56"/>
      <c r="G41" s="57"/>
      <c r="H41" s="58"/>
      <c r="I41" s="56"/>
      <c r="J41" s="5"/>
      <c r="K41" s="59"/>
      <c r="L41" s="5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ht="18.75" x14ac:dyDescent="0.3">
      <c r="A42" s="52" t="s">
        <v>72</v>
      </c>
      <c r="B42" s="53"/>
      <c r="C42" s="53"/>
      <c r="D42" s="69"/>
      <c r="E42" s="55"/>
      <c r="F42" s="56"/>
      <c r="G42" s="57"/>
      <c r="H42" s="58"/>
      <c r="I42" s="56"/>
      <c r="J42" s="5"/>
      <c r="K42" s="59"/>
      <c r="L42" s="5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ht="18.75" x14ac:dyDescent="0.3">
      <c r="A43" s="52" t="s">
        <v>78</v>
      </c>
      <c r="B43" s="53"/>
      <c r="C43" s="53"/>
      <c r="D43" s="69"/>
      <c r="E43" s="55"/>
      <c r="F43" s="56"/>
      <c r="G43" s="57"/>
      <c r="H43" s="58"/>
      <c r="I43" s="56"/>
      <c r="J43" s="5"/>
      <c r="K43" s="59"/>
      <c r="L43" s="5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ht="18.75" x14ac:dyDescent="0.3">
      <c r="A44" s="52" t="s">
        <v>75</v>
      </c>
      <c r="B44" s="53"/>
      <c r="C44" s="53"/>
      <c r="D44" s="69"/>
      <c r="E44" s="55">
        <f>+E37</f>
        <v>312</v>
      </c>
      <c r="F44" s="56">
        <f>+F37</f>
        <v>551</v>
      </c>
      <c r="G44" s="57"/>
      <c r="H44" s="58">
        <f>+H37</f>
        <v>914</v>
      </c>
      <c r="I44" s="56">
        <f>+I37</f>
        <v>655</v>
      </c>
      <c r="J44" s="5"/>
      <c r="K44" s="60"/>
      <c r="L44" s="60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ht="18.75" x14ac:dyDescent="0.3">
      <c r="A45" s="52" t="s">
        <v>76</v>
      </c>
      <c r="B45" s="53"/>
      <c r="C45" s="53"/>
      <c r="D45" s="69"/>
      <c r="E45" s="55">
        <f>+E38</f>
        <v>102</v>
      </c>
      <c r="F45" s="56">
        <v>0</v>
      </c>
      <c r="G45" s="57"/>
      <c r="H45" s="58">
        <f>+H38</f>
        <v>-60</v>
      </c>
      <c r="I45" s="56">
        <v>0</v>
      </c>
      <c r="J45" s="5"/>
      <c r="K45" s="59"/>
      <c r="L45" s="5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8.75" x14ac:dyDescent="0.3">
      <c r="A46" s="52"/>
      <c r="B46" s="53"/>
      <c r="C46" s="53"/>
      <c r="D46" s="69"/>
      <c r="E46" s="62"/>
      <c r="F46" s="63"/>
      <c r="G46" s="57"/>
      <c r="H46" s="64"/>
      <c r="I46" s="63"/>
      <c r="J46" s="5"/>
      <c r="K46" s="59"/>
      <c r="L46" s="5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ht="18.75" x14ac:dyDescent="0.3">
      <c r="A47" s="52" t="s">
        <v>72</v>
      </c>
      <c r="B47" s="53"/>
      <c r="C47" s="53"/>
      <c r="D47" s="69"/>
      <c r="E47" s="55"/>
      <c r="F47" s="56"/>
      <c r="G47" s="57"/>
      <c r="H47" s="58"/>
      <c r="I47" s="56"/>
      <c r="J47" s="5"/>
      <c r="K47" s="59"/>
      <c r="L47" s="5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ht="19.5" thickBot="1" x14ac:dyDescent="0.35">
      <c r="A48" s="52" t="s">
        <v>73</v>
      </c>
      <c r="B48" s="53"/>
      <c r="C48" s="53"/>
      <c r="D48" s="69"/>
      <c r="E48" s="70">
        <f>SUM(E44:E47)</f>
        <v>414</v>
      </c>
      <c r="F48" s="78">
        <f>SUM(F44:F47)</f>
        <v>551</v>
      </c>
      <c r="G48" s="55"/>
      <c r="H48" s="79">
        <f>SUM(H44:H47)</f>
        <v>854</v>
      </c>
      <c r="I48" s="78">
        <f>SUM(I44:I47)</f>
        <v>655</v>
      </c>
      <c r="J48" s="5"/>
      <c r="K48" s="60"/>
      <c r="L48" s="6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12" ht="18.75" thickTop="1" x14ac:dyDescent="0.25">
      <c r="A49" s="80"/>
      <c r="B49" s="81"/>
      <c r="C49" s="81"/>
      <c r="D49" s="81"/>
      <c r="E49" s="35"/>
      <c r="F49" s="74"/>
      <c r="G49" s="73"/>
      <c r="H49" s="82"/>
      <c r="I49" s="74"/>
      <c r="K49" s="25"/>
      <c r="L49" s="25"/>
    </row>
    <row r="50" spans="1:12" ht="18" x14ac:dyDescent="0.25">
      <c r="A50" s="52" t="s">
        <v>79</v>
      </c>
      <c r="B50" s="81"/>
      <c r="C50" s="81"/>
      <c r="D50" s="81"/>
      <c r="E50" s="83" t="s">
        <v>80</v>
      </c>
      <c r="F50" s="84" t="s">
        <v>80</v>
      </c>
      <c r="G50" s="85"/>
      <c r="H50" s="86" t="s">
        <v>80</v>
      </c>
      <c r="I50" s="84" t="s">
        <v>80</v>
      </c>
      <c r="K50" s="87"/>
      <c r="L50" s="88"/>
    </row>
    <row r="51" spans="1:12" ht="18" x14ac:dyDescent="0.25">
      <c r="A51" s="52" t="s">
        <v>81</v>
      </c>
      <c r="B51" s="81"/>
      <c r="C51" s="81"/>
      <c r="D51" s="81"/>
      <c r="E51" s="89">
        <f>E37/67000*100</f>
        <v>0.46567164179104475</v>
      </c>
      <c r="F51" s="90">
        <f>F37/67000*100</f>
        <v>0.82238805970149242</v>
      </c>
      <c r="G51" s="89">
        <f>G29/67000*100</f>
        <v>0</v>
      </c>
      <c r="H51" s="89">
        <f>H37/67000*100</f>
        <v>1.3641791044776119</v>
      </c>
      <c r="I51" s="90">
        <f>I37/67000*100</f>
        <v>0.9776119402985074</v>
      </c>
      <c r="K51" s="91"/>
      <c r="L51" s="92"/>
    </row>
    <row r="52" spans="1:12" ht="18" x14ac:dyDescent="0.25">
      <c r="A52" s="93"/>
      <c r="B52" s="94"/>
      <c r="C52" s="94"/>
      <c r="D52" s="94"/>
      <c r="E52" s="95"/>
      <c r="F52" s="96"/>
      <c r="G52" s="97"/>
      <c r="H52" s="98"/>
      <c r="I52" s="96"/>
      <c r="K52" s="25"/>
      <c r="L52" s="25"/>
    </row>
    <row r="53" spans="1:12" ht="18" x14ac:dyDescent="0.25">
      <c r="A53" s="99"/>
      <c r="B53" s="99"/>
      <c r="C53" s="99"/>
      <c r="D53" s="99"/>
      <c r="E53" s="100"/>
      <c r="F53" s="23"/>
      <c r="G53" s="23"/>
      <c r="H53" s="100"/>
      <c r="I53" s="23"/>
      <c r="K53" s="25"/>
      <c r="L53" s="25"/>
    </row>
    <row r="54" spans="1:12" ht="18" x14ac:dyDescent="0.25">
      <c r="A54" s="23"/>
      <c r="B54" s="23"/>
      <c r="C54" s="23"/>
      <c r="D54" s="23"/>
      <c r="E54" s="23"/>
      <c r="F54" s="23"/>
      <c r="G54" s="23"/>
      <c r="H54" s="23"/>
      <c r="I54" s="23"/>
      <c r="K54" s="25"/>
      <c r="L54" s="25"/>
    </row>
    <row r="55" spans="1:12" ht="31.5" customHeight="1" x14ac:dyDescent="0.25">
      <c r="A55" s="207" t="s">
        <v>82</v>
      </c>
      <c r="B55" s="207"/>
      <c r="C55" s="207"/>
      <c r="D55" s="207"/>
      <c r="E55" s="207"/>
      <c r="F55" s="207"/>
      <c r="G55" s="207"/>
      <c r="H55" s="207"/>
      <c r="I55" s="207"/>
      <c r="K55" s="25"/>
      <c r="L55" s="25"/>
    </row>
    <row r="56" spans="1:12" ht="18" x14ac:dyDescent="0.25">
      <c r="A56" s="23"/>
      <c r="B56" s="23"/>
      <c r="C56" s="23"/>
      <c r="D56" s="23"/>
      <c r="E56" s="23"/>
      <c r="F56" s="23"/>
      <c r="G56" s="23"/>
      <c r="H56" s="23"/>
      <c r="I56" s="23"/>
      <c r="K56" s="25"/>
      <c r="L56" s="25"/>
    </row>
    <row r="57" spans="1:12" ht="18" x14ac:dyDescent="0.25">
      <c r="A57" s="101"/>
      <c r="B57" s="29"/>
      <c r="C57" s="29"/>
      <c r="D57" s="29"/>
      <c r="E57" s="29"/>
      <c r="F57" s="29"/>
      <c r="G57" s="29"/>
      <c r="H57" s="29"/>
      <c r="I57" s="102"/>
      <c r="K57" s="25"/>
      <c r="L57" s="25"/>
    </row>
    <row r="58" spans="1:12" ht="18" x14ac:dyDescent="0.25">
      <c r="A58" s="103" t="s">
        <v>83</v>
      </c>
      <c r="B58" s="36"/>
      <c r="C58" s="36"/>
      <c r="D58" s="36"/>
      <c r="E58" s="104" t="s">
        <v>8</v>
      </c>
      <c r="F58" s="104" t="s">
        <v>8</v>
      </c>
      <c r="G58" s="36"/>
      <c r="H58" s="104" t="s">
        <v>8</v>
      </c>
      <c r="I58" s="105" t="s">
        <v>8</v>
      </c>
      <c r="K58" s="25"/>
      <c r="L58" s="25"/>
    </row>
    <row r="59" spans="1:12" ht="18" x14ac:dyDescent="0.25">
      <c r="A59" s="46"/>
      <c r="B59" s="36"/>
      <c r="C59" s="36"/>
      <c r="D59" s="36"/>
      <c r="E59" s="36"/>
      <c r="F59" s="36"/>
      <c r="G59" s="36"/>
      <c r="H59" s="36"/>
      <c r="I59" s="74"/>
      <c r="K59" s="25"/>
      <c r="L59" s="25"/>
    </row>
    <row r="60" spans="1:12" ht="18" x14ac:dyDescent="0.25">
      <c r="A60" s="73" t="s">
        <v>64</v>
      </c>
      <c r="B60" s="36"/>
      <c r="C60" s="36"/>
      <c r="D60" s="36"/>
      <c r="E60" s="12">
        <v>503</v>
      </c>
      <c r="F60" s="12">
        <v>606</v>
      </c>
      <c r="G60" s="12"/>
      <c r="H60" s="12">
        <v>995</v>
      </c>
      <c r="I60" s="106">
        <v>1056</v>
      </c>
    </row>
    <row r="61" spans="1:12" ht="18" x14ac:dyDescent="0.25">
      <c r="A61" s="73" t="s">
        <v>84</v>
      </c>
      <c r="B61" s="36"/>
      <c r="C61" s="36"/>
      <c r="D61" s="36"/>
      <c r="E61" s="12">
        <v>134</v>
      </c>
      <c r="F61" s="12">
        <v>17</v>
      </c>
      <c r="G61" s="12"/>
      <c r="H61" s="12">
        <v>135</v>
      </c>
      <c r="I61" s="106">
        <v>75</v>
      </c>
    </row>
    <row r="62" spans="1:12" ht="18" x14ac:dyDescent="0.25">
      <c r="A62" s="73" t="s">
        <v>85</v>
      </c>
      <c r="B62" s="36"/>
      <c r="C62" s="36"/>
      <c r="D62" s="36"/>
      <c r="E62" s="12">
        <v>91</v>
      </c>
      <c r="F62" s="12">
        <v>-5</v>
      </c>
      <c r="G62" s="12"/>
      <c r="H62" s="12">
        <v>116</v>
      </c>
      <c r="I62" s="106">
        <v>21</v>
      </c>
    </row>
    <row r="63" spans="1:12" ht="18" x14ac:dyDescent="0.25">
      <c r="A63" s="97" t="s">
        <v>86</v>
      </c>
      <c r="B63" s="107"/>
      <c r="C63" s="107"/>
      <c r="D63" s="107"/>
      <c r="E63" s="107">
        <v>232</v>
      </c>
      <c r="F63" s="107">
        <v>227</v>
      </c>
      <c r="G63" s="107"/>
      <c r="H63" s="107">
        <v>470</v>
      </c>
      <c r="I63" s="96">
        <v>453</v>
      </c>
    </row>
  </sheetData>
  <mergeCells count="8">
    <mergeCell ref="A1:I1"/>
    <mergeCell ref="A2:I2"/>
    <mergeCell ref="A3:I3"/>
    <mergeCell ref="K5:L5"/>
    <mergeCell ref="E6:F6"/>
    <mergeCell ref="H6:I6"/>
    <mergeCell ref="A22:D22"/>
    <mergeCell ref="A55:I55"/>
  </mergeCells>
  <printOptions horizontalCentered="1"/>
  <pageMargins left="0.5" right="0.5" top="0.41" bottom="0.5" header="0.25" footer="0.25"/>
  <pageSetup paperSize="9" scale="67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41"/>
  <sheetViews>
    <sheetView zoomScale="75" zoomScaleNormal="75" workbookViewId="0">
      <selection activeCell="A45" sqref="A45"/>
    </sheetView>
  </sheetViews>
  <sheetFormatPr defaultRowHeight="12.75" x14ac:dyDescent="0.2"/>
  <cols>
    <col min="1" max="1" width="5.42578125" customWidth="1"/>
    <col min="4" max="4" width="28.140625" customWidth="1"/>
    <col min="5" max="5" width="11.5703125" bestFit="1" customWidth="1"/>
    <col min="6" max="6" width="12.85546875" bestFit="1" customWidth="1"/>
    <col min="7" max="7" width="16.140625" customWidth="1"/>
    <col min="8" max="8" width="12.85546875" customWidth="1"/>
    <col min="9" max="9" width="19.85546875" customWidth="1"/>
    <col min="10" max="10" width="11.5703125" customWidth="1"/>
    <col min="257" max="257" width="5.42578125" customWidth="1"/>
    <col min="260" max="260" width="28.140625" customWidth="1"/>
    <col min="261" max="261" width="11.5703125" bestFit="1" customWidth="1"/>
    <col min="262" max="262" width="12.85546875" bestFit="1" customWidth="1"/>
    <col min="263" max="263" width="16.140625" customWidth="1"/>
    <col min="264" max="264" width="12.85546875" customWidth="1"/>
    <col min="265" max="265" width="19.85546875" customWidth="1"/>
    <col min="266" max="266" width="11.5703125" customWidth="1"/>
    <col min="513" max="513" width="5.42578125" customWidth="1"/>
    <col min="516" max="516" width="28.140625" customWidth="1"/>
    <col min="517" max="517" width="11.5703125" bestFit="1" customWidth="1"/>
    <col min="518" max="518" width="12.85546875" bestFit="1" customWidth="1"/>
    <col min="519" max="519" width="16.140625" customWidth="1"/>
    <col min="520" max="520" width="12.85546875" customWidth="1"/>
    <col min="521" max="521" width="19.85546875" customWidth="1"/>
    <col min="522" max="522" width="11.5703125" customWidth="1"/>
    <col min="769" max="769" width="5.42578125" customWidth="1"/>
    <col min="772" max="772" width="28.140625" customWidth="1"/>
    <col min="773" max="773" width="11.5703125" bestFit="1" customWidth="1"/>
    <col min="774" max="774" width="12.85546875" bestFit="1" customWidth="1"/>
    <col min="775" max="775" width="16.140625" customWidth="1"/>
    <col min="776" max="776" width="12.85546875" customWidth="1"/>
    <col min="777" max="777" width="19.85546875" customWidth="1"/>
    <col min="778" max="778" width="11.5703125" customWidth="1"/>
    <col min="1025" max="1025" width="5.42578125" customWidth="1"/>
    <col min="1028" max="1028" width="28.140625" customWidth="1"/>
    <col min="1029" max="1029" width="11.5703125" bestFit="1" customWidth="1"/>
    <col min="1030" max="1030" width="12.85546875" bestFit="1" customWidth="1"/>
    <col min="1031" max="1031" width="16.140625" customWidth="1"/>
    <col min="1032" max="1032" width="12.85546875" customWidth="1"/>
    <col min="1033" max="1033" width="19.85546875" customWidth="1"/>
    <col min="1034" max="1034" width="11.5703125" customWidth="1"/>
    <col min="1281" max="1281" width="5.42578125" customWidth="1"/>
    <col min="1284" max="1284" width="28.140625" customWidth="1"/>
    <col min="1285" max="1285" width="11.5703125" bestFit="1" customWidth="1"/>
    <col min="1286" max="1286" width="12.85546875" bestFit="1" customWidth="1"/>
    <col min="1287" max="1287" width="16.140625" customWidth="1"/>
    <col min="1288" max="1288" width="12.85546875" customWidth="1"/>
    <col min="1289" max="1289" width="19.85546875" customWidth="1"/>
    <col min="1290" max="1290" width="11.5703125" customWidth="1"/>
    <col min="1537" max="1537" width="5.42578125" customWidth="1"/>
    <col min="1540" max="1540" width="28.140625" customWidth="1"/>
    <col min="1541" max="1541" width="11.5703125" bestFit="1" customWidth="1"/>
    <col min="1542" max="1542" width="12.85546875" bestFit="1" customWidth="1"/>
    <col min="1543" max="1543" width="16.140625" customWidth="1"/>
    <col min="1544" max="1544" width="12.85546875" customWidth="1"/>
    <col min="1545" max="1545" width="19.85546875" customWidth="1"/>
    <col min="1546" max="1546" width="11.5703125" customWidth="1"/>
    <col min="1793" max="1793" width="5.42578125" customWidth="1"/>
    <col min="1796" max="1796" width="28.140625" customWidth="1"/>
    <col min="1797" max="1797" width="11.5703125" bestFit="1" customWidth="1"/>
    <col min="1798" max="1798" width="12.85546875" bestFit="1" customWidth="1"/>
    <col min="1799" max="1799" width="16.140625" customWidth="1"/>
    <col min="1800" max="1800" width="12.85546875" customWidth="1"/>
    <col min="1801" max="1801" width="19.85546875" customWidth="1"/>
    <col min="1802" max="1802" width="11.5703125" customWidth="1"/>
    <col min="2049" max="2049" width="5.42578125" customWidth="1"/>
    <col min="2052" max="2052" width="28.140625" customWidth="1"/>
    <col min="2053" max="2053" width="11.5703125" bestFit="1" customWidth="1"/>
    <col min="2054" max="2054" width="12.85546875" bestFit="1" customWidth="1"/>
    <col min="2055" max="2055" width="16.140625" customWidth="1"/>
    <col min="2056" max="2056" width="12.85546875" customWidth="1"/>
    <col min="2057" max="2057" width="19.85546875" customWidth="1"/>
    <col min="2058" max="2058" width="11.5703125" customWidth="1"/>
    <col min="2305" max="2305" width="5.42578125" customWidth="1"/>
    <col min="2308" max="2308" width="28.140625" customWidth="1"/>
    <col min="2309" max="2309" width="11.5703125" bestFit="1" customWidth="1"/>
    <col min="2310" max="2310" width="12.85546875" bestFit="1" customWidth="1"/>
    <col min="2311" max="2311" width="16.140625" customWidth="1"/>
    <col min="2312" max="2312" width="12.85546875" customWidth="1"/>
    <col min="2313" max="2313" width="19.85546875" customWidth="1"/>
    <col min="2314" max="2314" width="11.5703125" customWidth="1"/>
    <col min="2561" max="2561" width="5.42578125" customWidth="1"/>
    <col min="2564" max="2564" width="28.140625" customWidth="1"/>
    <col min="2565" max="2565" width="11.5703125" bestFit="1" customWidth="1"/>
    <col min="2566" max="2566" width="12.85546875" bestFit="1" customWidth="1"/>
    <col min="2567" max="2567" width="16.140625" customWidth="1"/>
    <col min="2568" max="2568" width="12.85546875" customWidth="1"/>
    <col min="2569" max="2569" width="19.85546875" customWidth="1"/>
    <col min="2570" max="2570" width="11.5703125" customWidth="1"/>
    <col min="2817" max="2817" width="5.42578125" customWidth="1"/>
    <col min="2820" max="2820" width="28.140625" customWidth="1"/>
    <col min="2821" max="2821" width="11.5703125" bestFit="1" customWidth="1"/>
    <col min="2822" max="2822" width="12.85546875" bestFit="1" customWidth="1"/>
    <col min="2823" max="2823" width="16.140625" customWidth="1"/>
    <col min="2824" max="2824" width="12.85546875" customWidth="1"/>
    <col min="2825" max="2825" width="19.85546875" customWidth="1"/>
    <col min="2826" max="2826" width="11.5703125" customWidth="1"/>
    <col min="3073" max="3073" width="5.42578125" customWidth="1"/>
    <col min="3076" max="3076" width="28.140625" customWidth="1"/>
    <col min="3077" max="3077" width="11.5703125" bestFit="1" customWidth="1"/>
    <col min="3078" max="3078" width="12.85546875" bestFit="1" customWidth="1"/>
    <col min="3079" max="3079" width="16.140625" customWidth="1"/>
    <col min="3080" max="3080" width="12.85546875" customWidth="1"/>
    <col min="3081" max="3081" width="19.85546875" customWidth="1"/>
    <col min="3082" max="3082" width="11.5703125" customWidth="1"/>
    <col min="3329" max="3329" width="5.42578125" customWidth="1"/>
    <col min="3332" max="3332" width="28.140625" customWidth="1"/>
    <col min="3333" max="3333" width="11.5703125" bestFit="1" customWidth="1"/>
    <col min="3334" max="3334" width="12.85546875" bestFit="1" customWidth="1"/>
    <col min="3335" max="3335" width="16.140625" customWidth="1"/>
    <col min="3336" max="3336" width="12.85546875" customWidth="1"/>
    <col min="3337" max="3337" width="19.85546875" customWidth="1"/>
    <col min="3338" max="3338" width="11.5703125" customWidth="1"/>
    <col min="3585" max="3585" width="5.42578125" customWidth="1"/>
    <col min="3588" max="3588" width="28.140625" customWidth="1"/>
    <col min="3589" max="3589" width="11.5703125" bestFit="1" customWidth="1"/>
    <col min="3590" max="3590" width="12.85546875" bestFit="1" customWidth="1"/>
    <col min="3591" max="3591" width="16.140625" customWidth="1"/>
    <col min="3592" max="3592" width="12.85546875" customWidth="1"/>
    <col min="3593" max="3593" width="19.85546875" customWidth="1"/>
    <col min="3594" max="3594" width="11.5703125" customWidth="1"/>
    <col min="3841" max="3841" width="5.42578125" customWidth="1"/>
    <col min="3844" max="3844" width="28.140625" customWidth="1"/>
    <col min="3845" max="3845" width="11.5703125" bestFit="1" customWidth="1"/>
    <col min="3846" max="3846" width="12.85546875" bestFit="1" customWidth="1"/>
    <col min="3847" max="3847" width="16.140625" customWidth="1"/>
    <col min="3848" max="3848" width="12.85546875" customWidth="1"/>
    <col min="3849" max="3849" width="19.85546875" customWidth="1"/>
    <col min="3850" max="3850" width="11.5703125" customWidth="1"/>
    <col min="4097" max="4097" width="5.42578125" customWidth="1"/>
    <col min="4100" max="4100" width="28.140625" customWidth="1"/>
    <col min="4101" max="4101" width="11.5703125" bestFit="1" customWidth="1"/>
    <col min="4102" max="4102" width="12.85546875" bestFit="1" customWidth="1"/>
    <col min="4103" max="4103" width="16.140625" customWidth="1"/>
    <col min="4104" max="4104" width="12.85546875" customWidth="1"/>
    <col min="4105" max="4105" width="19.85546875" customWidth="1"/>
    <col min="4106" max="4106" width="11.5703125" customWidth="1"/>
    <col min="4353" max="4353" width="5.42578125" customWidth="1"/>
    <col min="4356" max="4356" width="28.140625" customWidth="1"/>
    <col min="4357" max="4357" width="11.5703125" bestFit="1" customWidth="1"/>
    <col min="4358" max="4358" width="12.85546875" bestFit="1" customWidth="1"/>
    <col min="4359" max="4359" width="16.140625" customWidth="1"/>
    <col min="4360" max="4360" width="12.85546875" customWidth="1"/>
    <col min="4361" max="4361" width="19.85546875" customWidth="1"/>
    <col min="4362" max="4362" width="11.5703125" customWidth="1"/>
    <col min="4609" max="4609" width="5.42578125" customWidth="1"/>
    <col min="4612" max="4612" width="28.140625" customWidth="1"/>
    <col min="4613" max="4613" width="11.5703125" bestFit="1" customWidth="1"/>
    <col min="4614" max="4614" width="12.85546875" bestFit="1" customWidth="1"/>
    <col min="4615" max="4615" width="16.140625" customWidth="1"/>
    <col min="4616" max="4616" width="12.85546875" customWidth="1"/>
    <col min="4617" max="4617" width="19.85546875" customWidth="1"/>
    <col min="4618" max="4618" width="11.5703125" customWidth="1"/>
    <col min="4865" max="4865" width="5.42578125" customWidth="1"/>
    <col min="4868" max="4868" width="28.140625" customWidth="1"/>
    <col min="4869" max="4869" width="11.5703125" bestFit="1" customWidth="1"/>
    <col min="4870" max="4870" width="12.85546875" bestFit="1" customWidth="1"/>
    <col min="4871" max="4871" width="16.140625" customWidth="1"/>
    <col min="4872" max="4872" width="12.85546875" customWidth="1"/>
    <col min="4873" max="4873" width="19.85546875" customWidth="1"/>
    <col min="4874" max="4874" width="11.5703125" customWidth="1"/>
    <col min="5121" max="5121" width="5.42578125" customWidth="1"/>
    <col min="5124" max="5124" width="28.140625" customWidth="1"/>
    <col min="5125" max="5125" width="11.5703125" bestFit="1" customWidth="1"/>
    <col min="5126" max="5126" width="12.85546875" bestFit="1" customWidth="1"/>
    <col min="5127" max="5127" width="16.140625" customWidth="1"/>
    <col min="5128" max="5128" width="12.85546875" customWidth="1"/>
    <col min="5129" max="5129" width="19.85546875" customWidth="1"/>
    <col min="5130" max="5130" width="11.5703125" customWidth="1"/>
    <col min="5377" max="5377" width="5.42578125" customWidth="1"/>
    <col min="5380" max="5380" width="28.140625" customWidth="1"/>
    <col min="5381" max="5381" width="11.5703125" bestFit="1" customWidth="1"/>
    <col min="5382" max="5382" width="12.85546875" bestFit="1" customWidth="1"/>
    <col min="5383" max="5383" width="16.140625" customWidth="1"/>
    <col min="5384" max="5384" width="12.85546875" customWidth="1"/>
    <col min="5385" max="5385" width="19.85546875" customWidth="1"/>
    <col min="5386" max="5386" width="11.5703125" customWidth="1"/>
    <col min="5633" max="5633" width="5.42578125" customWidth="1"/>
    <col min="5636" max="5636" width="28.140625" customWidth="1"/>
    <col min="5637" max="5637" width="11.5703125" bestFit="1" customWidth="1"/>
    <col min="5638" max="5638" width="12.85546875" bestFit="1" customWidth="1"/>
    <col min="5639" max="5639" width="16.140625" customWidth="1"/>
    <col min="5640" max="5640" width="12.85546875" customWidth="1"/>
    <col min="5641" max="5641" width="19.85546875" customWidth="1"/>
    <col min="5642" max="5642" width="11.5703125" customWidth="1"/>
    <col min="5889" max="5889" width="5.42578125" customWidth="1"/>
    <col min="5892" max="5892" width="28.140625" customWidth="1"/>
    <col min="5893" max="5893" width="11.5703125" bestFit="1" customWidth="1"/>
    <col min="5894" max="5894" width="12.85546875" bestFit="1" customWidth="1"/>
    <col min="5895" max="5895" width="16.140625" customWidth="1"/>
    <col min="5896" max="5896" width="12.85546875" customWidth="1"/>
    <col min="5897" max="5897" width="19.85546875" customWidth="1"/>
    <col min="5898" max="5898" width="11.5703125" customWidth="1"/>
    <col min="6145" max="6145" width="5.42578125" customWidth="1"/>
    <col min="6148" max="6148" width="28.140625" customWidth="1"/>
    <col min="6149" max="6149" width="11.5703125" bestFit="1" customWidth="1"/>
    <col min="6150" max="6150" width="12.85546875" bestFit="1" customWidth="1"/>
    <col min="6151" max="6151" width="16.140625" customWidth="1"/>
    <col min="6152" max="6152" width="12.85546875" customWidth="1"/>
    <col min="6153" max="6153" width="19.85546875" customWidth="1"/>
    <col min="6154" max="6154" width="11.5703125" customWidth="1"/>
    <col min="6401" max="6401" width="5.42578125" customWidth="1"/>
    <col min="6404" max="6404" width="28.140625" customWidth="1"/>
    <col min="6405" max="6405" width="11.5703125" bestFit="1" customWidth="1"/>
    <col min="6406" max="6406" width="12.85546875" bestFit="1" customWidth="1"/>
    <col min="6407" max="6407" width="16.140625" customWidth="1"/>
    <col min="6408" max="6408" width="12.85546875" customWidth="1"/>
    <col min="6409" max="6409" width="19.85546875" customWidth="1"/>
    <col min="6410" max="6410" width="11.5703125" customWidth="1"/>
    <col min="6657" max="6657" width="5.42578125" customWidth="1"/>
    <col min="6660" max="6660" width="28.140625" customWidth="1"/>
    <col min="6661" max="6661" width="11.5703125" bestFit="1" customWidth="1"/>
    <col min="6662" max="6662" width="12.85546875" bestFit="1" customWidth="1"/>
    <col min="6663" max="6663" width="16.140625" customWidth="1"/>
    <col min="6664" max="6664" width="12.85546875" customWidth="1"/>
    <col min="6665" max="6665" width="19.85546875" customWidth="1"/>
    <col min="6666" max="6666" width="11.5703125" customWidth="1"/>
    <col min="6913" max="6913" width="5.42578125" customWidth="1"/>
    <col min="6916" max="6916" width="28.140625" customWidth="1"/>
    <col min="6917" max="6917" width="11.5703125" bestFit="1" customWidth="1"/>
    <col min="6918" max="6918" width="12.85546875" bestFit="1" customWidth="1"/>
    <col min="6919" max="6919" width="16.140625" customWidth="1"/>
    <col min="6920" max="6920" width="12.85546875" customWidth="1"/>
    <col min="6921" max="6921" width="19.85546875" customWidth="1"/>
    <col min="6922" max="6922" width="11.5703125" customWidth="1"/>
    <col min="7169" max="7169" width="5.42578125" customWidth="1"/>
    <col min="7172" max="7172" width="28.140625" customWidth="1"/>
    <col min="7173" max="7173" width="11.5703125" bestFit="1" customWidth="1"/>
    <col min="7174" max="7174" width="12.85546875" bestFit="1" customWidth="1"/>
    <col min="7175" max="7175" width="16.140625" customWidth="1"/>
    <col min="7176" max="7176" width="12.85546875" customWidth="1"/>
    <col min="7177" max="7177" width="19.85546875" customWidth="1"/>
    <col min="7178" max="7178" width="11.5703125" customWidth="1"/>
    <col min="7425" max="7425" width="5.42578125" customWidth="1"/>
    <col min="7428" max="7428" width="28.140625" customWidth="1"/>
    <col min="7429" max="7429" width="11.5703125" bestFit="1" customWidth="1"/>
    <col min="7430" max="7430" width="12.85546875" bestFit="1" customWidth="1"/>
    <col min="7431" max="7431" width="16.140625" customWidth="1"/>
    <col min="7432" max="7432" width="12.85546875" customWidth="1"/>
    <col min="7433" max="7433" width="19.85546875" customWidth="1"/>
    <col min="7434" max="7434" width="11.5703125" customWidth="1"/>
    <col min="7681" max="7681" width="5.42578125" customWidth="1"/>
    <col min="7684" max="7684" width="28.140625" customWidth="1"/>
    <col min="7685" max="7685" width="11.5703125" bestFit="1" customWidth="1"/>
    <col min="7686" max="7686" width="12.85546875" bestFit="1" customWidth="1"/>
    <col min="7687" max="7687" width="16.140625" customWidth="1"/>
    <col min="7688" max="7688" width="12.85546875" customWidth="1"/>
    <col min="7689" max="7689" width="19.85546875" customWidth="1"/>
    <col min="7690" max="7690" width="11.5703125" customWidth="1"/>
    <col min="7937" max="7937" width="5.42578125" customWidth="1"/>
    <col min="7940" max="7940" width="28.140625" customWidth="1"/>
    <col min="7941" max="7941" width="11.5703125" bestFit="1" customWidth="1"/>
    <col min="7942" max="7942" width="12.85546875" bestFit="1" customWidth="1"/>
    <col min="7943" max="7943" width="16.140625" customWidth="1"/>
    <col min="7944" max="7944" width="12.85546875" customWidth="1"/>
    <col min="7945" max="7945" width="19.85546875" customWidth="1"/>
    <col min="7946" max="7946" width="11.5703125" customWidth="1"/>
    <col min="8193" max="8193" width="5.42578125" customWidth="1"/>
    <col min="8196" max="8196" width="28.140625" customWidth="1"/>
    <col min="8197" max="8197" width="11.5703125" bestFit="1" customWidth="1"/>
    <col min="8198" max="8198" width="12.85546875" bestFit="1" customWidth="1"/>
    <col min="8199" max="8199" width="16.140625" customWidth="1"/>
    <col min="8200" max="8200" width="12.85546875" customWidth="1"/>
    <col min="8201" max="8201" width="19.85546875" customWidth="1"/>
    <col min="8202" max="8202" width="11.5703125" customWidth="1"/>
    <col min="8449" max="8449" width="5.42578125" customWidth="1"/>
    <col min="8452" max="8452" width="28.140625" customWidth="1"/>
    <col min="8453" max="8453" width="11.5703125" bestFit="1" customWidth="1"/>
    <col min="8454" max="8454" width="12.85546875" bestFit="1" customWidth="1"/>
    <col min="8455" max="8455" width="16.140625" customWidth="1"/>
    <col min="8456" max="8456" width="12.85546875" customWidth="1"/>
    <col min="8457" max="8457" width="19.85546875" customWidth="1"/>
    <col min="8458" max="8458" width="11.5703125" customWidth="1"/>
    <col min="8705" max="8705" width="5.42578125" customWidth="1"/>
    <col min="8708" max="8708" width="28.140625" customWidth="1"/>
    <col min="8709" max="8709" width="11.5703125" bestFit="1" customWidth="1"/>
    <col min="8710" max="8710" width="12.85546875" bestFit="1" customWidth="1"/>
    <col min="8711" max="8711" width="16.140625" customWidth="1"/>
    <col min="8712" max="8712" width="12.85546875" customWidth="1"/>
    <col min="8713" max="8713" width="19.85546875" customWidth="1"/>
    <col min="8714" max="8714" width="11.5703125" customWidth="1"/>
    <col min="8961" max="8961" width="5.42578125" customWidth="1"/>
    <col min="8964" max="8964" width="28.140625" customWidth="1"/>
    <col min="8965" max="8965" width="11.5703125" bestFit="1" customWidth="1"/>
    <col min="8966" max="8966" width="12.85546875" bestFit="1" customWidth="1"/>
    <col min="8967" max="8967" width="16.140625" customWidth="1"/>
    <col min="8968" max="8968" width="12.85546875" customWidth="1"/>
    <col min="8969" max="8969" width="19.85546875" customWidth="1"/>
    <col min="8970" max="8970" width="11.5703125" customWidth="1"/>
    <col min="9217" max="9217" width="5.42578125" customWidth="1"/>
    <col min="9220" max="9220" width="28.140625" customWidth="1"/>
    <col min="9221" max="9221" width="11.5703125" bestFit="1" customWidth="1"/>
    <col min="9222" max="9222" width="12.85546875" bestFit="1" customWidth="1"/>
    <col min="9223" max="9223" width="16.140625" customWidth="1"/>
    <col min="9224" max="9224" width="12.85546875" customWidth="1"/>
    <col min="9225" max="9225" width="19.85546875" customWidth="1"/>
    <col min="9226" max="9226" width="11.5703125" customWidth="1"/>
    <col min="9473" max="9473" width="5.42578125" customWidth="1"/>
    <col min="9476" max="9476" width="28.140625" customWidth="1"/>
    <col min="9477" max="9477" width="11.5703125" bestFit="1" customWidth="1"/>
    <col min="9478" max="9478" width="12.85546875" bestFit="1" customWidth="1"/>
    <col min="9479" max="9479" width="16.140625" customWidth="1"/>
    <col min="9480" max="9480" width="12.85546875" customWidth="1"/>
    <col min="9481" max="9481" width="19.85546875" customWidth="1"/>
    <col min="9482" max="9482" width="11.5703125" customWidth="1"/>
    <col min="9729" max="9729" width="5.42578125" customWidth="1"/>
    <col min="9732" max="9732" width="28.140625" customWidth="1"/>
    <col min="9733" max="9733" width="11.5703125" bestFit="1" customWidth="1"/>
    <col min="9734" max="9734" width="12.85546875" bestFit="1" customWidth="1"/>
    <col min="9735" max="9735" width="16.140625" customWidth="1"/>
    <col min="9736" max="9736" width="12.85546875" customWidth="1"/>
    <col min="9737" max="9737" width="19.85546875" customWidth="1"/>
    <col min="9738" max="9738" width="11.5703125" customWidth="1"/>
    <col min="9985" max="9985" width="5.42578125" customWidth="1"/>
    <col min="9988" max="9988" width="28.140625" customWidth="1"/>
    <col min="9989" max="9989" width="11.5703125" bestFit="1" customWidth="1"/>
    <col min="9990" max="9990" width="12.85546875" bestFit="1" customWidth="1"/>
    <col min="9991" max="9991" width="16.140625" customWidth="1"/>
    <col min="9992" max="9992" width="12.85546875" customWidth="1"/>
    <col min="9993" max="9993" width="19.85546875" customWidth="1"/>
    <col min="9994" max="9994" width="11.5703125" customWidth="1"/>
    <col min="10241" max="10241" width="5.42578125" customWidth="1"/>
    <col min="10244" max="10244" width="28.140625" customWidth="1"/>
    <col min="10245" max="10245" width="11.5703125" bestFit="1" customWidth="1"/>
    <col min="10246" max="10246" width="12.85546875" bestFit="1" customWidth="1"/>
    <col min="10247" max="10247" width="16.140625" customWidth="1"/>
    <col min="10248" max="10248" width="12.85546875" customWidth="1"/>
    <col min="10249" max="10249" width="19.85546875" customWidth="1"/>
    <col min="10250" max="10250" width="11.5703125" customWidth="1"/>
    <col min="10497" max="10497" width="5.42578125" customWidth="1"/>
    <col min="10500" max="10500" width="28.140625" customWidth="1"/>
    <col min="10501" max="10501" width="11.5703125" bestFit="1" customWidth="1"/>
    <col min="10502" max="10502" width="12.85546875" bestFit="1" customWidth="1"/>
    <col min="10503" max="10503" width="16.140625" customWidth="1"/>
    <col min="10504" max="10504" width="12.85546875" customWidth="1"/>
    <col min="10505" max="10505" width="19.85546875" customWidth="1"/>
    <col min="10506" max="10506" width="11.5703125" customWidth="1"/>
    <col min="10753" max="10753" width="5.42578125" customWidth="1"/>
    <col min="10756" max="10756" width="28.140625" customWidth="1"/>
    <col min="10757" max="10757" width="11.5703125" bestFit="1" customWidth="1"/>
    <col min="10758" max="10758" width="12.85546875" bestFit="1" customWidth="1"/>
    <col min="10759" max="10759" width="16.140625" customWidth="1"/>
    <col min="10760" max="10760" width="12.85546875" customWidth="1"/>
    <col min="10761" max="10761" width="19.85546875" customWidth="1"/>
    <col min="10762" max="10762" width="11.5703125" customWidth="1"/>
    <col min="11009" max="11009" width="5.42578125" customWidth="1"/>
    <col min="11012" max="11012" width="28.140625" customWidth="1"/>
    <col min="11013" max="11013" width="11.5703125" bestFit="1" customWidth="1"/>
    <col min="11014" max="11014" width="12.85546875" bestFit="1" customWidth="1"/>
    <col min="11015" max="11015" width="16.140625" customWidth="1"/>
    <col min="11016" max="11016" width="12.85546875" customWidth="1"/>
    <col min="11017" max="11017" width="19.85546875" customWidth="1"/>
    <col min="11018" max="11018" width="11.5703125" customWidth="1"/>
    <col min="11265" max="11265" width="5.42578125" customWidth="1"/>
    <col min="11268" max="11268" width="28.140625" customWidth="1"/>
    <col min="11269" max="11269" width="11.5703125" bestFit="1" customWidth="1"/>
    <col min="11270" max="11270" width="12.85546875" bestFit="1" customWidth="1"/>
    <col min="11271" max="11271" width="16.140625" customWidth="1"/>
    <col min="11272" max="11272" width="12.85546875" customWidth="1"/>
    <col min="11273" max="11273" width="19.85546875" customWidth="1"/>
    <col min="11274" max="11274" width="11.5703125" customWidth="1"/>
    <col min="11521" max="11521" width="5.42578125" customWidth="1"/>
    <col min="11524" max="11524" width="28.140625" customWidth="1"/>
    <col min="11525" max="11525" width="11.5703125" bestFit="1" customWidth="1"/>
    <col min="11526" max="11526" width="12.85546875" bestFit="1" customWidth="1"/>
    <col min="11527" max="11527" width="16.140625" customWidth="1"/>
    <col min="11528" max="11528" width="12.85546875" customWidth="1"/>
    <col min="11529" max="11529" width="19.85546875" customWidth="1"/>
    <col min="11530" max="11530" width="11.5703125" customWidth="1"/>
    <col min="11777" max="11777" width="5.42578125" customWidth="1"/>
    <col min="11780" max="11780" width="28.140625" customWidth="1"/>
    <col min="11781" max="11781" width="11.5703125" bestFit="1" customWidth="1"/>
    <col min="11782" max="11782" width="12.85546875" bestFit="1" customWidth="1"/>
    <col min="11783" max="11783" width="16.140625" customWidth="1"/>
    <col min="11784" max="11784" width="12.85546875" customWidth="1"/>
    <col min="11785" max="11785" width="19.85546875" customWidth="1"/>
    <col min="11786" max="11786" width="11.5703125" customWidth="1"/>
    <col min="12033" max="12033" width="5.42578125" customWidth="1"/>
    <col min="12036" max="12036" width="28.140625" customWidth="1"/>
    <col min="12037" max="12037" width="11.5703125" bestFit="1" customWidth="1"/>
    <col min="12038" max="12038" width="12.85546875" bestFit="1" customWidth="1"/>
    <col min="12039" max="12039" width="16.140625" customWidth="1"/>
    <col min="12040" max="12040" width="12.85546875" customWidth="1"/>
    <col min="12041" max="12041" width="19.85546875" customWidth="1"/>
    <col min="12042" max="12042" width="11.5703125" customWidth="1"/>
    <col min="12289" max="12289" width="5.42578125" customWidth="1"/>
    <col min="12292" max="12292" width="28.140625" customWidth="1"/>
    <col min="12293" max="12293" width="11.5703125" bestFit="1" customWidth="1"/>
    <col min="12294" max="12294" width="12.85546875" bestFit="1" customWidth="1"/>
    <col min="12295" max="12295" width="16.140625" customWidth="1"/>
    <col min="12296" max="12296" width="12.85546875" customWidth="1"/>
    <col min="12297" max="12297" width="19.85546875" customWidth="1"/>
    <col min="12298" max="12298" width="11.5703125" customWidth="1"/>
    <col min="12545" max="12545" width="5.42578125" customWidth="1"/>
    <col min="12548" max="12548" width="28.140625" customWidth="1"/>
    <col min="12549" max="12549" width="11.5703125" bestFit="1" customWidth="1"/>
    <col min="12550" max="12550" width="12.85546875" bestFit="1" customWidth="1"/>
    <col min="12551" max="12551" width="16.140625" customWidth="1"/>
    <col min="12552" max="12552" width="12.85546875" customWidth="1"/>
    <col min="12553" max="12553" width="19.85546875" customWidth="1"/>
    <col min="12554" max="12554" width="11.5703125" customWidth="1"/>
    <col min="12801" max="12801" width="5.42578125" customWidth="1"/>
    <col min="12804" max="12804" width="28.140625" customWidth="1"/>
    <col min="12805" max="12805" width="11.5703125" bestFit="1" customWidth="1"/>
    <col min="12806" max="12806" width="12.85546875" bestFit="1" customWidth="1"/>
    <col min="12807" max="12807" width="16.140625" customWidth="1"/>
    <col min="12808" max="12808" width="12.85546875" customWidth="1"/>
    <col min="12809" max="12809" width="19.85546875" customWidth="1"/>
    <col min="12810" max="12810" width="11.5703125" customWidth="1"/>
    <col min="13057" max="13057" width="5.42578125" customWidth="1"/>
    <col min="13060" max="13060" width="28.140625" customWidth="1"/>
    <col min="13061" max="13061" width="11.5703125" bestFit="1" customWidth="1"/>
    <col min="13062" max="13062" width="12.85546875" bestFit="1" customWidth="1"/>
    <col min="13063" max="13063" width="16.140625" customWidth="1"/>
    <col min="13064" max="13064" width="12.85546875" customWidth="1"/>
    <col min="13065" max="13065" width="19.85546875" customWidth="1"/>
    <col min="13066" max="13066" width="11.5703125" customWidth="1"/>
    <col min="13313" max="13313" width="5.42578125" customWidth="1"/>
    <col min="13316" max="13316" width="28.140625" customWidth="1"/>
    <col min="13317" max="13317" width="11.5703125" bestFit="1" customWidth="1"/>
    <col min="13318" max="13318" width="12.85546875" bestFit="1" customWidth="1"/>
    <col min="13319" max="13319" width="16.140625" customWidth="1"/>
    <col min="13320" max="13320" width="12.85546875" customWidth="1"/>
    <col min="13321" max="13321" width="19.85546875" customWidth="1"/>
    <col min="13322" max="13322" width="11.5703125" customWidth="1"/>
    <col min="13569" max="13569" width="5.42578125" customWidth="1"/>
    <col min="13572" max="13572" width="28.140625" customWidth="1"/>
    <col min="13573" max="13573" width="11.5703125" bestFit="1" customWidth="1"/>
    <col min="13574" max="13574" width="12.85546875" bestFit="1" customWidth="1"/>
    <col min="13575" max="13575" width="16.140625" customWidth="1"/>
    <col min="13576" max="13576" width="12.85546875" customWidth="1"/>
    <col min="13577" max="13577" width="19.85546875" customWidth="1"/>
    <col min="13578" max="13578" width="11.5703125" customWidth="1"/>
    <col min="13825" max="13825" width="5.42578125" customWidth="1"/>
    <col min="13828" max="13828" width="28.140625" customWidth="1"/>
    <col min="13829" max="13829" width="11.5703125" bestFit="1" customWidth="1"/>
    <col min="13830" max="13830" width="12.85546875" bestFit="1" customWidth="1"/>
    <col min="13831" max="13831" width="16.140625" customWidth="1"/>
    <col min="13832" max="13832" width="12.85546875" customWidth="1"/>
    <col min="13833" max="13833" width="19.85546875" customWidth="1"/>
    <col min="13834" max="13834" width="11.5703125" customWidth="1"/>
    <col min="14081" max="14081" width="5.42578125" customWidth="1"/>
    <col min="14084" max="14084" width="28.140625" customWidth="1"/>
    <col min="14085" max="14085" width="11.5703125" bestFit="1" customWidth="1"/>
    <col min="14086" max="14086" width="12.85546875" bestFit="1" customWidth="1"/>
    <col min="14087" max="14087" width="16.140625" customWidth="1"/>
    <col min="14088" max="14088" width="12.85546875" customWidth="1"/>
    <col min="14089" max="14089" width="19.85546875" customWidth="1"/>
    <col min="14090" max="14090" width="11.5703125" customWidth="1"/>
    <col min="14337" max="14337" width="5.42578125" customWidth="1"/>
    <col min="14340" max="14340" width="28.140625" customWidth="1"/>
    <col min="14341" max="14341" width="11.5703125" bestFit="1" customWidth="1"/>
    <col min="14342" max="14342" width="12.85546875" bestFit="1" customWidth="1"/>
    <col min="14343" max="14343" width="16.140625" customWidth="1"/>
    <col min="14344" max="14344" width="12.85546875" customWidth="1"/>
    <col min="14345" max="14345" width="19.85546875" customWidth="1"/>
    <col min="14346" max="14346" width="11.5703125" customWidth="1"/>
    <col min="14593" max="14593" width="5.42578125" customWidth="1"/>
    <col min="14596" max="14596" width="28.140625" customWidth="1"/>
    <col min="14597" max="14597" width="11.5703125" bestFit="1" customWidth="1"/>
    <col min="14598" max="14598" width="12.85546875" bestFit="1" customWidth="1"/>
    <col min="14599" max="14599" width="16.140625" customWidth="1"/>
    <col min="14600" max="14600" width="12.85546875" customWidth="1"/>
    <col min="14601" max="14601" width="19.85546875" customWidth="1"/>
    <col min="14602" max="14602" width="11.5703125" customWidth="1"/>
    <col min="14849" max="14849" width="5.42578125" customWidth="1"/>
    <col min="14852" max="14852" width="28.140625" customWidth="1"/>
    <col min="14853" max="14853" width="11.5703125" bestFit="1" customWidth="1"/>
    <col min="14854" max="14854" width="12.85546875" bestFit="1" customWidth="1"/>
    <col min="14855" max="14855" width="16.140625" customWidth="1"/>
    <col min="14856" max="14856" width="12.85546875" customWidth="1"/>
    <col min="14857" max="14857" width="19.85546875" customWidth="1"/>
    <col min="14858" max="14858" width="11.5703125" customWidth="1"/>
    <col min="15105" max="15105" width="5.42578125" customWidth="1"/>
    <col min="15108" max="15108" width="28.140625" customWidth="1"/>
    <col min="15109" max="15109" width="11.5703125" bestFit="1" customWidth="1"/>
    <col min="15110" max="15110" width="12.85546875" bestFit="1" customWidth="1"/>
    <col min="15111" max="15111" width="16.140625" customWidth="1"/>
    <col min="15112" max="15112" width="12.85546875" customWidth="1"/>
    <col min="15113" max="15113" width="19.85546875" customWidth="1"/>
    <col min="15114" max="15114" width="11.5703125" customWidth="1"/>
    <col min="15361" max="15361" width="5.42578125" customWidth="1"/>
    <col min="15364" max="15364" width="28.140625" customWidth="1"/>
    <col min="15365" max="15365" width="11.5703125" bestFit="1" customWidth="1"/>
    <col min="15366" max="15366" width="12.85546875" bestFit="1" customWidth="1"/>
    <col min="15367" max="15367" width="16.140625" customWidth="1"/>
    <col min="15368" max="15368" width="12.85546875" customWidth="1"/>
    <col min="15369" max="15369" width="19.85546875" customWidth="1"/>
    <col min="15370" max="15370" width="11.5703125" customWidth="1"/>
    <col min="15617" max="15617" width="5.42578125" customWidth="1"/>
    <col min="15620" max="15620" width="28.140625" customWidth="1"/>
    <col min="15621" max="15621" width="11.5703125" bestFit="1" customWidth="1"/>
    <col min="15622" max="15622" width="12.85546875" bestFit="1" customWidth="1"/>
    <col min="15623" max="15623" width="16.140625" customWidth="1"/>
    <col min="15624" max="15624" width="12.85546875" customWidth="1"/>
    <col min="15625" max="15625" width="19.85546875" customWidth="1"/>
    <col min="15626" max="15626" width="11.5703125" customWidth="1"/>
    <col min="15873" max="15873" width="5.42578125" customWidth="1"/>
    <col min="15876" max="15876" width="28.140625" customWidth="1"/>
    <col min="15877" max="15877" width="11.5703125" bestFit="1" customWidth="1"/>
    <col min="15878" max="15878" width="12.85546875" bestFit="1" customWidth="1"/>
    <col min="15879" max="15879" width="16.140625" customWidth="1"/>
    <col min="15880" max="15880" width="12.85546875" customWidth="1"/>
    <col min="15881" max="15881" width="19.85546875" customWidth="1"/>
    <col min="15882" max="15882" width="11.5703125" customWidth="1"/>
    <col min="16129" max="16129" width="5.42578125" customWidth="1"/>
    <col min="16132" max="16132" width="28.140625" customWidth="1"/>
    <col min="16133" max="16133" width="11.5703125" bestFit="1" customWidth="1"/>
    <col min="16134" max="16134" width="12.85546875" bestFit="1" customWidth="1"/>
    <col min="16135" max="16135" width="16.140625" customWidth="1"/>
    <col min="16136" max="16136" width="12.85546875" customWidth="1"/>
    <col min="16137" max="16137" width="19.85546875" customWidth="1"/>
    <col min="16138" max="16138" width="11.5703125" customWidth="1"/>
  </cols>
  <sheetData>
    <row r="1" spans="1:10" ht="21" customHeight="1" x14ac:dyDescent="0.3">
      <c r="A1" s="214" t="s">
        <v>50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21.75" customHeight="1" thickBot="1" x14ac:dyDescent="0.35">
      <c r="A2" s="214" t="str">
        <f>+'[1]PL-ann'!A2</f>
        <v>QUARTERLY REPORT FOR THE SECOND QUARTER ENDED 31 JULY 2013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7" customHeight="1" thickBot="1" x14ac:dyDescent="0.35">
      <c r="A3" s="215" t="s">
        <v>87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0" ht="15.75" x14ac:dyDescent="0.25">
      <c r="A4" s="108"/>
      <c r="B4" s="6"/>
      <c r="C4" s="6"/>
      <c r="D4" s="6"/>
      <c r="E4" s="6"/>
      <c r="F4" s="6"/>
      <c r="G4" s="6"/>
      <c r="H4" s="6"/>
      <c r="I4" s="6"/>
      <c r="J4" s="6"/>
    </row>
    <row r="5" spans="1:10" ht="21.75" customHeight="1" x14ac:dyDescent="0.25">
      <c r="A5" s="23"/>
      <c r="B5" s="23"/>
      <c r="C5" s="23"/>
      <c r="D5" s="23"/>
      <c r="E5" s="218" t="s">
        <v>88</v>
      </c>
      <c r="F5" s="218"/>
      <c r="G5" s="218"/>
      <c r="H5" s="218"/>
      <c r="I5" s="109"/>
      <c r="J5" s="23"/>
    </row>
    <row r="6" spans="1:10" ht="18" x14ac:dyDescent="0.25">
      <c r="A6" s="23"/>
      <c r="B6" s="23"/>
      <c r="C6" s="23"/>
      <c r="D6" s="23"/>
      <c r="E6" s="110"/>
      <c r="F6" s="110"/>
      <c r="G6" s="110"/>
      <c r="H6" s="110"/>
      <c r="I6" s="110"/>
      <c r="J6" s="109"/>
    </row>
    <row r="7" spans="1:10" ht="18" x14ac:dyDescent="0.25">
      <c r="A7" s="23"/>
      <c r="B7" s="23"/>
      <c r="C7" s="23"/>
      <c r="D7" s="23"/>
      <c r="E7" s="111" t="s">
        <v>89</v>
      </c>
      <c r="F7" s="112" t="s">
        <v>90</v>
      </c>
      <c r="G7" s="112" t="s">
        <v>91</v>
      </c>
      <c r="H7" s="113"/>
      <c r="I7" s="114" t="s">
        <v>92</v>
      </c>
      <c r="J7" s="115" t="s">
        <v>93</v>
      </c>
    </row>
    <row r="8" spans="1:10" ht="18" x14ac:dyDescent="0.25">
      <c r="A8" s="23"/>
      <c r="B8" s="23"/>
      <c r="C8" s="23"/>
      <c r="D8" s="23"/>
      <c r="E8" s="116" t="s">
        <v>94</v>
      </c>
      <c r="F8" s="110" t="s">
        <v>95</v>
      </c>
      <c r="G8" s="110" t="s">
        <v>96</v>
      </c>
      <c r="H8" s="117" t="s">
        <v>93</v>
      </c>
      <c r="I8" s="117" t="s">
        <v>97</v>
      </c>
      <c r="J8" s="118" t="s">
        <v>98</v>
      </c>
    </row>
    <row r="9" spans="1:10" ht="18" x14ac:dyDescent="0.25">
      <c r="A9" s="23"/>
      <c r="B9" s="23"/>
      <c r="C9" s="23"/>
      <c r="D9" s="23"/>
      <c r="E9" s="119" t="s">
        <v>8</v>
      </c>
      <c r="F9" s="120" t="s">
        <v>8</v>
      </c>
      <c r="G9" s="120" t="s">
        <v>8</v>
      </c>
      <c r="H9" s="121" t="s">
        <v>8</v>
      </c>
      <c r="I9" s="121" t="s">
        <v>8</v>
      </c>
      <c r="J9" s="122" t="s">
        <v>8</v>
      </c>
    </row>
    <row r="10" spans="1:10" ht="18" x14ac:dyDescent="0.25">
      <c r="A10" s="23"/>
      <c r="B10" s="23"/>
      <c r="C10" s="23"/>
      <c r="D10" s="23"/>
      <c r="E10" s="116"/>
      <c r="F10" s="110"/>
      <c r="G10" s="110"/>
      <c r="H10" s="117"/>
      <c r="I10" s="117"/>
      <c r="J10" s="118"/>
    </row>
    <row r="11" spans="1:10" ht="18" x14ac:dyDescent="0.25">
      <c r="A11" s="23"/>
      <c r="B11" s="23"/>
      <c r="C11" s="23"/>
      <c r="D11" s="23"/>
      <c r="E11" s="116"/>
      <c r="F11" s="110"/>
      <c r="G11" s="110"/>
      <c r="H11" s="117"/>
      <c r="I11" s="117"/>
      <c r="J11" s="118"/>
    </row>
    <row r="12" spans="1:10" ht="18" x14ac:dyDescent="0.25">
      <c r="A12" s="23" t="s">
        <v>99</v>
      </c>
      <c r="B12" s="23"/>
      <c r="C12" s="23"/>
      <c r="D12" s="23"/>
      <c r="E12" s="123">
        <v>67000</v>
      </c>
      <c r="F12" s="124">
        <v>7713</v>
      </c>
      <c r="G12" s="124">
        <f>-22692</f>
        <v>-22692</v>
      </c>
      <c r="H12" s="125">
        <f>SUM(E12:G12)</f>
        <v>52021</v>
      </c>
      <c r="I12" s="125">
        <v>0</v>
      </c>
      <c r="J12" s="126">
        <f>SUM(H12:I12)</f>
        <v>52021</v>
      </c>
    </row>
    <row r="13" spans="1:10" ht="18" x14ac:dyDescent="0.25">
      <c r="A13" s="23"/>
      <c r="B13" s="23"/>
      <c r="C13" s="23"/>
      <c r="D13" s="23"/>
      <c r="E13" s="123"/>
      <c r="F13" s="124"/>
      <c r="G13" s="124"/>
      <c r="H13" s="125"/>
      <c r="I13" s="125"/>
      <c r="J13" s="126"/>
    </row>
    <row r="14" spans="1:10" ht="18" x14ac:dyDescent="0.25">
      <c r="A14" s="23" t="s">
        <v>100</v>
      </c>
      <c r="B14" s="23"/>
      <c r="C14" s="23"/>
      <c r="D14" s="23"/>
      <c r="E14" s="123"/>
      <c r="F14" s="124"/>
      <c r="G14" s="124">
        <v>914</v>
      </c>
      <c r="H14" s="125">
        <f>+G14</f>
        <v>914</v>
      </c>
      <c r="I14" s="125">
        <v>-60</v>
      </c>
      <c r="J14" s="126">
        <f>SUM(H14:I14)</f>
        <v>854</v>
      </c>
    </row>
    <row r="15" spans="1:10" ht="18" x14ac:dyDescent="0.25">
      <c r="A15" s="23"/>
      <c r="B15" s="23"/>
      <c r="C15" s="23"/>
      <c r="D15" s="23"/>
      <c r="E15" s="123"/>
      <c r="F15" s="124"/>
      <c r="G15" s="124"/>
      <c r="H15" s="125"/>
      <c r="I15" s="125"/>
      <c r="J15" s="126"/>
    </row>
    <row r="16" spans="1:10" ht="18" x14ac:dyDescent="0.25">
      <c r="A16" s="23" t="s">
        <v>101</v>
      </c>
      <c r="B16" s="23"/>
      <c r="C16" s="23"/>
      <c r="D16" s="23"/>
      <c r="E16" s="123"/>
      <c r="F16" s="124"/>
      <c r="G16" s="124"/>
      <c r="H16" s="125"/>
      <c r="I16" s="125">
        <v>1296</v>
      </c>
      <c r="J16" s="126">
        <f>+I16</f>
        <v>1296</v>
      </c>
    </row>
    <row r="17" spans="1:10" ht="18" x14ac:dyDescent="0.25">
      <c r="A17" s="23"/>
      <c r="B17" s="23"/>
      <c r="C17" s="23"/>
      <c r="D17" s="23"/>
      <c r="E17" s="123"/>
      <c r="F17" s="124"/>
      <c r="G17" s="124"/>
      <c r="H17" s="125"/>
      <c r="I17" s="125"/>
      <c r="J17" s="126"/>
    </row>
    <row r="18" spans="1:10" ht="18" x14ac:dyDescent="0.25">
      <c r="A18" s="23"/>
      <c r="B18" s="23"/>
      <c r="C18" s="23"/>
      <c r="D18" s="23"/>
      <c r="E18" s="127"/>
      <c r="F18" s="47"/>
      <c r="G18" s="47"/>
      <c r="H18" s="128"/>
      <c r="I18" s="129"/>
      <c r="J18" s="130"/>
    </row>
    <row r="19" spans="1:10" ht="18.75" thickBot="1" x14ac:dyDescent="0.3">
      <c r="A19" s="23" t="s">
        <v>102</v>
      </c>
      <c r="B19" s="23"/>
      <c r="C19" s="23"/>
      <c r="D19" s="23"/>
      <c r="E19" s="131">
        <f t="shared" ref="E19:J19" si="0">SUM(E12:E18)</f>
        <v>67000</v>
      </c>
      <c r="F19" s="132">
        <f t="shared" si="0"/>
        <v>7713</v>
      </c>
      <c r="G19" s="132">
        <f t="shared" si="0"/>
        <v>-21778</v>
      </c>
      <c r="H19" s="133">
        <f t="shared" si="0"/>
        <v>52935</v>
      </c>
      <c r="I19" s="133">
        <f t="shared" si="0"/>
        <v>1236</v>
      </c>
      <c r="J19" s="134">
        <f t="shared" si="0"/>
        <v>54171</v>
      </c>
    </row>
    <row r="20" spans="1:10" ht="18.75" thickTop="1" x14ac:dyDescent="0.25">
      <c r="A20" s="23"/>
      <c r="B20" s="23"/>
      <c r="C20" s="23"/>
      <c r="D20" s="23"/>
      <c r="E20" s="135"/>
      <c r="F20" s="135"/>
      <c r="G20" s="135"/>
      <c r="H20" s="135"/>
      <c r="I20" s="135"/>
      <c r="J20" s="135"/>
    </row>
    <row r="21" spans="1:10" ht="18" x14ac:dyDescent="0.25">
      <c r="A21" s="23"/>
      <c r="B21" s="23"/>
      <c r="C21" s="23"/>
      <c r="D21" s="23"/>
      <c r="E21" s="109"/>
      <c r="F21" s="109"/>
      <c r="G21" s="109"/>
      <c r="H21" s="109"/>
      <c r="I21" s="109"/>
      <c r="J21" s="109"/>
    </row>
    <row r="22" spans="1:10" ht="18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0.25" customHeight="1" x14ac:dyDescent="0.25">
      <c r="A23" s="23"/>
      <c r="B23" s="23"/>
      <c r="C23" s="23"/>
      <c r="D23" s="23"/>
      <c r="E23" s="218" t="s">
        <v>88</v>
      </c>
      <c r="F23" s="218"/>
      <c r="G23" s="218"/>
      <c r="H23" s="218"/>
      <c r="I23" s="109"/>
      <c r="J23" s="109"/>
    </row>
    <row r="24" spans="1:10" ht="18" x14ac:dyDescent="0.25">
      <c r="A24" s="23"/>
      <c r="B24" s="23"/>
      <c r="C24" s="23"/>
      <c r="D24" s="23"/>
      <c r="E24" s="110"/>
      <c r="F24" s="110"/>
      <c r="G24" s="110"/>
      <c r="H24" s="110"/>
      <c r="I24" s="110"/>
      <c r="J24" s="109"/>
    </row>
    <row r="25" spans="1:10" ht="18" x14ac:dyDescent="0.25">
      <c r="A25" s="23"/>
      <c r="B25" s="23"/>
      <c r="C25" s="23"/>
      <c r="D25" s="23"/>
      <c r="E25" s="111" t="s">
        <v>89</v>
      </c>
      <c r="F25" s="112" t="s">
        <v>90</v>
      </c>
      <c r="G25" s="112" t="s">
        <v>91</v>
      </c>
      <c r="H25" s="114"/>
      <c r="I25" s="114" t="s">
        <v>92</v>
      </c>
      <c r="J25" s="115" t="s">
        <v>93</v>
      </c>
    </row>
    <row r="26" spans="1:10" ht="18" x14ac:dyDescent="0.25">
      <c r="A26" s="23"/>
      <c r="B26" s="23"/>
      <c r="C26" s="23"/>
      <c r="D26" s="23"/>
      <c r="E26" s="116" t="s">
        <v>94</v>
      </c>
      <c r="F26" s="110" t="s">
        <v>95</v>
      </c>
      <c r="G26" s="110" t="s">
        <v>96</v>
      </c>
      <c r="H26" s="117" t="s">
        <v>93</v>
      </c>
      <c r="I26" s="117" t="s">
        <v>97</v>
      </c>
      <c r="J26" s="118" t="s">
        <v>98</v>
      </c>
    </row>
    <row r="27" spans="1:10" ht="18" x14ac:dyDescent="0.25">
      <c r="A27" s="23"/>
      <c r="B27" s="23"/>
      <c r="C27" s="23"/>
      <c r="D27" s="23"/>
      <c r="E27" s="119" t="s">
        <v>8</v>
      </c>
      <c r="F27" s="120" t="s">
        <v>8</v>
      </c>
      <c r="G27" s="120" t="s">
        <v>8</v>
      </c>
      <c r="H27" s="121" t="s">
        <v>8</v>
      </c>
      <c r="I27" s="121" t="s">
        <v>8</v>
      </c>
      <c r="J27" s="122" t="s">
        <v>8</v>
      </c>
    </row>
    <row r="28" spans="1:10" ht="18" x14ac:dyDescent="0.25">
      <c r="A28" s="23"/>
      <c r="B28" s="23"/>
      <c r="C28" s="23"/>
      <c r="D28" s="23"/>
      <c r="E28" s="116"/>
      <c r="F28" s="110"/>
      <c r="G28" s="110"/>
      <c r="H28" s="117"/>
      <c r="I28" s="117"/>
      <c r="J28" s="118"/>
    </row>
    <row r="29" spans="1:10" ht="18" x14ac:dyDescent="0.25">
      <c r="A29" s="23"/>
      <c r="B29" s="23"/>
      <c r="C29" s="23"/>
      <c r="D29" s="23"/>
      <c r="E29" s="116"/>
      <c r="F29" s="110"/>
      <c r="G29" s="110"/>
      <c r="H29" s="117"/>
      <c r="I29" s="117"/>
      <c r="J29" s="118"/>
    </row>
    <row r="30" spans="1:10" ht="18" x14ac:dyDescent="0.25">
      <c r="A30" s="23" t="s">
        <v>103</v>
      </c>
      <c r="B30" s="23"/>
      <c r="C30" s="23"/>
      <c r="D30" s="23"/>
      <c r="E30" s="46">
        <v>67000</v>
      </c>
      <c r="F30" s="12">
        <v>7713</v>
      </c>
      <c r="G30" s="12">
        <v>-26272</v>
      </c>
      <c r="H30" s="136">
        <f>SUM(E30:G30)</f>
        <v>48441</v>
      </c>
      <c r="I30" s="136">
        <v>0</v>
      </c>
      <c r="J30" s="106">
        <f>SUM(H30:I30)</f>
        <v>48441</v>
      </c>
    </row>
    <row r="31" spans="1:10" ht="18" x14ac:dyDescent="0.25">
      <c r="A31" s="23"/>
      <c r="B31" s="23"/>
      <c r="C31" s="23"/>
      <c r="D31" s="23"/>
      <c r="E31" s="46"/>
      <c r="F31" s="12"/>
      <c r="G31" s="12"/>
      <c r="H31" s="136"/>
      <c r="I31" s="136"/>
      <c r="J31" s="106"/>
    </row>
    <row r="32" spans="1:10" ht="18" x14ac:dyDescent="0.25">
      <c r="A32" s="23"/>
      <c r="B32" s="23"/>
      <c r="C32" s="23"/>
      <c r="D32" s="23"/>
      <c r="E32" s="46"/>
      <c r="F32" s="12"/>
      <c r="G32" s="12"/>
      <c r="H32" s="136"/>
      <c r="I32" s="136"/>
      <c r="J32" s="106"/>
    </row>
    <row r="33" spans="1:10" ht="18" x14ac:dyDescent="0.25">
      <c r="A33" s="23" t="s">
        <v>100</v>
      </c>
      <c r="B33" s="23"/>
      <c r="C33" s="23"/>
      <c r="D33" s="23"/>
      <c r="E33" s="46"/>
      <c r="F33" s="12"/>
      <c r="G33" s="12">
        <v>655</v>
      </c>
      <c r="H33" s="136">
        <f>SUM(E33:G33)</f>
        <v>655</v>
      </c>
      <c r="I33" s="136">
        <v>0</v>
      </c>
      <c r="J33" s="106">
        <f>SUM(H33:I33)</f>
        <v>655</v>
      </c>
    </row>
    <row r="34" spans="1:10" ht="18" x14ac:dyDescent="0.25">
      <c r="A34" s="23"/>
      <c r="B34" s="23"/>
      <c r="C34" s="23"/>
      <c r="D34" s="23"/>
      <c r="E34" s="46"/>
      <c r="F34" s="12"/>
      <c r="G34" s="12"/>
      <c r="H34" s="136"/>
      <c r="I34" s="136"/>
      <c r="J34" s="106"/>
    </row>
    <row r="35" spans="1:10" ht="18" x14ac:dyDescent="0.25">
      <c r="A35" s="23"/>
      <c r="B35" s="23"/>
      <c r="C35" s="23"/>
      <c r="D35" s="23"/>
      <c r="E35" s="46"/>
      <c r="F35" s="12"/>
      <c r="G35" s="12"/>
      <c r="H35" s="136">
        <v>0</v>
      </c>
      <c r="I35" s="136">
        <v>0</v>
      </c>
      <c r="J35" s="106">
        <v>0</v>
      </c>
    </row>
    <row r="36" spans="1:10" ht="18" x14ac:dyDescent="0.25">
      <c r="A36" s="23"/>
      <c r="B36" s="23"/>
      <c r="C36" s="23"/>
      <c r="D36" s="23"/>
      <c r="E36" s="46"/>
      <c r="F36" s="12"/>
      <c r="G36" s="12"/>
      <c r="H36" s="136"/>
      <c r="I36" s="136"/>
      <c r="J36" s="106"/>
    </row>
    <row r="37" spans="1:10" ht="18.75" thickBot="1" x14ac:dyDescent="0.3">
      <c r="A37" s="23" t="s">
        <v>104</v>
      </c>
      <c r="B37" s="23"/>
      <c r="C37" s="23"/>
      <c r="D37" s="23"/>
      <c r="E37" s="137">
        <f t="shared" ref="E37:J37" si="1">SUM(E30:E36)</f>
        <v>67000</v>
      </c>
      <c r="F37" s="138">
        <f t="shared" si="1"/>
        <v>7713</v>
      </c>
      <c r="G37" s="138">
        <f t="shared" si="1"/>
        <v>-25617</v>
      </c>
      <c r="H37" s="139">
        <f t="shared" si="1"/>
        <v>49096</v>
      </c>
      <c r="I37" s="139">
        <f t="shared" si="1"/>
        <v>0</v>
      </c>
      <c r="J37" s="140">
        <f t="shared" si="1"/>
        <v>49096</v>
      </c>
    </row>
    <row r="38" spans="1:10" ht="18.75" thickTop="1" x14ac:dyDescent="0.25">
      <c r="A38" s="23"/>
      <c r="B38" s="23"/>
      <c r="C38" s="23"/>
      <c r="D38" s="23"/>
      <c r="E38" s="141"/>
      <c r="F38" s="141"/>
      <c r="G38" s="141"/>
      <c r="H38" s="141"/>
      <c r="I38" s="141"/>
      <c r="J38" s="141"/>
    </row>
    <row r="39" spans="1:10" ht="18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37.5" customHeight="1" x14ac:dyDescent="0.25">
      <c r="A40" s="207" t="s">
        <v>105</v>
      </c>
      <c r="B40" s="207"/>
      <c r="C40" s="207"/>
      <c r="D40" s="207"/>
      <c r="E40" s="207"/>
      <c r="F40" s="207"/>
      <c r="G40" s="207"/>
      <c r="H40" s="207"/>
      <c r="I40" s="207"/>
      <c r="J40" s="207"/>
    </row>
    <row r="41" spans="1:10" ht="18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</row>
  </sheetData>
  <mergeCells count="6">
    <mergeCell ref="A40:J40"/>
    <mergeCell ref="A1:J1"/>
    <mergeCell ref="A2:J2"/>
    <mergeCell ref="A3:J3"/>
    <mergeCell ref="E5:H5"/>
    <mergeCell ref="E23:H23"/>
  </mergeCells>
  <pageMargins left="0.75" right="0.36" top="0.75" bottom="1" header="0.55000000000000004" footer="0.5"/>
  <pageSetup paperSize="9" scale="68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F45"/>
  <sheetViews>
    <sheetView zoomScale="75" workbookViewId="0">
      <selection sqref="A1:F1"/>
    </sheetView>
  </sheetViews>
  <sheetFormatPr defaultRowHeight="12.75" x14ac:dyDescent="0.2"/>
  <cols>
    <col min="1" max="1" width="5.28515625" customWidth="1"/>
    <col min="2" max="2" width="8.7109375" customWidth="1"/>
    <col min="3" max="3" width="57.42578125" customWidth="1"/>
    <col min="4" max="4" width="13.42578125" bestFit="1" customWidth="1"/>
    <col min="5" max="5" width="3.140625" hidden="1" customWidth="1"/>
    <col min="6" max="6" width="13.140625" bestFit="1" customWidth="1"/>
  </cols>
  <sheetData>
    <row r="1" spans="1:6" ht="20.25" x14ac:dyDescent="0.3">
      <c r="A1" s="214" t="s">
        <v>50</v>
      </c>
      <c r="B1" s="214"/>
      <c r="C1" s="214"/>
      <c r="D1" s="214"/>
      <c r="E1" s="214"/>
      <c r="F1" s="214"/>
    </row>
    <row r="2" spans="1:6" ht="22.5" customHeight="1" x14ac:dyDescent="0.25">
      <c r="A2" s="219" t="str">
        <f>+'[1]Equity-ann'!A2:J2</f>
        <v>QUARTERLY REPORT FOR THE SECOND QUARTER ENDED 31 JULY 2013</v>
      </c>
      <c r="B2" s="219"/>
      <c r="C2" s="219"/>
      <c r="D2" s="219"/>
      <c r="E2" s="219"/>
      <c r="F2" s="219"/>
    </row>
    <row r="3" spans="1:6" ht="24" customHeight="1" x14ac:dyDescent="0.25">
      <c r="A3" s="220" t="s">
        <v>106</v>
      </c>
      <c r="B3" s="221"/>
      <c r="C3" s="221"/>
      <c r="D3" s="221"/>
      <c r="E3" s="221"/>
      <c r="F3" s="222"/>
    </row>
    <row r="4" spans="1:6" ht="15.75" x14ac:dyDescent="0.25">
      <c r="A4" s="108"/>
      <c r="B4" s="6"/>
      <c r="C4" s="6"/>
      <c r="D4" s="6"/>
      <c r="E4" s="6"/>
    </row>
    <row r="5" spans="1:6" ht="15" x14ac:dyDescent="0.2">
      <c r="A5" s="6"/>
      <c r="B5" s="6"/>
      <c r="C5" s="6"/>
      <c r="D5" s="6"/>
      <c r="E5" s="6"/>
    </row>
    <row r="6" spans="1:6" ht="15.75" x14ac:dyDescent="0.25">
      <c r="A6" s="108"/>
      <c r="B6" s="6"/>
      <c r="C6" s="6"/>
      <c r="D6" s="142"/>
      <c r="E6" s="142"/>
      <c r="F6" s="142"/>
    </row>
    <row r="7" spans="1:6" ht="15.75" x14ac:dyDescent="0.25">
      <c r="A7" s="6"/>
      <c r="B7" s="6"/>
      <c r="C7" s="6"/>
      <c r="D7" s="143" t="s">
        <v>107</v>
      </c>
      <c r="E7" s="144"/>
      <c r="F7" s="145" t="s">
        <v>107</v>
      </c>
    </row>
    <row r="8" spans="1:6" ht="15.75" x14ac:dyDescent="0.25">
      <c r="A8" s="6"/>
      <c r="B8" s="6"/>
      <c r="C8" s="6"/>
      <c r="D8" s="146" t="s">
        <v>108</v>
      </c>
      <c r="E8" s="147"/>
      <c r="F8" s="148" t="s">
        <v>108</v>
      </c>
    </row>
    <row r="9" spans="1:6" ht="15.75" x14ac:dyDescent="0.25">
      <c r="A9" s="6"/>
      <c r="B9" s="6"/>
      <c r="C9" s="6"/>
      <c r="D9" s="146" t="s">
        <v>6</v>
      </c>
      <c r="E9" s="147"/>
      <c r="F9" s="148" t="s">
        <v>109</v>
      </c>
    </row>
    <row r="10" spans="1:6" ht="15.75" x14ac:dyDescent="0.25">
      <c r="A10" s="6"/>
      <c r="B10" s="6"/>
      <c r="C10" s="6"/>
      <c r="D10" s="149" t="s">
        <v>8</v>
      </c>
      <c r="E10" s="150"/>
      <c r="F10" s="151" t="s">
        <v>8</v>
      </c>
    </row>
    <row r="11" spans="1:6" ht="15.75" x14ac:dyDescent="0.25">
      <c r="A11" s="108" t="s">
        <v>110</v>
      </c>
      <c r="B11" s="6"/>
      <c r="C11" s="6"/>
      <c r="D11" s="152"/>
      <c r="E11" s="25"/>
      <c r="F11" s="153"/>
    </row>
    <row r="12" spans="1:6" ht="15" x14ac:dyDescent="0.2">
      <c r="A12" s="6"/>
      <c r="B12" s="6"/>
      <c r="C12" s="6"/>
      <c r="D12" s="152"/>
      <c r="E12" s="25"/>
      <c r="F12" s="153"/>
    </row>
    <row r="13" spans="1:6" ht="15" x14ac:dyDescent="0.2">
      <c r="A13" s="6" t="s">
        <v>111</v>
      </c>
      <c r="B13" s="6"/>
      <c r="C13" s="6"/>
      <c r="D13" s="154">
        <v>900</v>
      </c>
      <c r="E13" s="155"/>
      <c r="F13" s="156">
        <v>1018</v>
      </c>
    </row>
    <row r="14" spans="1:6" ht="15" x14ac:dyDescent="0.2">
      <c r="A14" s="6" t="s">
        <v>112</v>
      </c>
      <c r="B14" s="6"/>
      <c r="C14" s="6"/>
      <c r="D14" s="154"/>
      <c r="E14" s="155"/>
      <c r="F14" s="156"/>
    </row>
    <row r="15" spans="1:6" ht="15" x14ac:dyDescent="0.2">
      <c r="A15" s="6"/>
      <c r="B15" s="6" t="s">
        <v>113</v>
      </c>
      <c r="C15" s="6"/>
      <c r="D15" s="154">
        <v>470</v>
      </c>
      <c r="E15" s="155"/>
      <c r="F15" s="156">
        <v>464</v>
      </c>
    </row>
    <row r="16" spans="1:6" ht="15" x14ac:dyDescent="0.2">
      <c r="A16" s="6"/>
      <c r="B16" s="6" t="s">
        <v>114</v>
      </c>
      <c r="C16" s="6"/>
      <c r="D16" s="157">
        <v>87</v>
      </c>
      <c r="E16" s="155"/>
      <c r="F16" s="158">
        <v>-140</v>
      </c>
    </row>
    <row r="17" spans="1:6" ht="15" x14ac:dyDescent="0.2">
      <c r="A17" s="6"/>
      <c r="B17" s="6"/>
      <c r="C17" s="6"/>
      <c r="D17" s="154"/>
      <c r="E17" s="155"/>
      <c r="F17" s="156"/>
    </row>
    <row r="18" spans="1:6" ht="15" x14ac:dyDescent="0.2">
      <c r="A18" s="6" t="s">
        <v>115</v>
      </c>
      <c r="B18" s="6"/>
      <c r="C18" s="6"/>
      <c r="D18" s="159">
        <f>SUM(D13:D16)</f>
        <v>1457</v>
      </c>
      <c r="E18" s="160"/>
      <c r="F18" s="161">
        <f>SUM(F13:F16)</f>
        <v>1342</v>
      </c>
    </row>
    <row r="19" spans="1:6" ht="15" x14ac:dyDescent="0.2">
      <c r="A19" s="6"/>
      <c r="B19" s="6"/>
      <c r="C19" s="6"/>
      <c r="D19" s="154"/>
      <c r="E19" s="155"/>
      <c r="F19" s="156"/>
    </row>
    <row r="20" spans="1:6" ht="15" x14ac:dyDescent="0.2">
      <c r="A20" s="6" t="s">
        <v>116</v>
      </c>
      <c r="B20" s="6"/>
      <c r="C20" s="6"/>
      <c r="D20" s="154"/>
      <c r="E20" s="155"/>
      <c r="F20" s="156"/>
    </row>
    <row r="21" spans="1:6" ht="15" x14ac:dyDescent="0.2">
      <c r="A21" s="6"/>
      <c r="B21" s="6" t="s">
        <v>117</v>
      </c>
      <c r="C21" s="6"/>
      <c r="D21" s="154">
        <v>1393</v>
      </c>
      <c r="E21" s="155"/>
      <c r="F21" s="156">
        <v>-36820</v>
      </c>
    </row>
    <row r="22" spans="1:6" ht="15" x14ac:dyDescent="0.2">
      <c r="A22" s="6"/>
      <c r="B22" s="6" t="s">
        <v>118</v>
      </c>
      <c r="C22" s="6"/>
      <c r="D22" s="157">
        <v>-158</v>
      </c>
      <c r="E22" s="155"/>
      <c r="F22" s="158">
        <v>32108</v>
      </c>
    </row>
    <row r="23" spans="1:6" ht="15" x14ac:dyDescent="0.2">
      <c r="A23" s="6"/>
      <c r="B23" s="6"/>
      <c r="C23" s="6"/>
      <c r="D23" s="154"/>
      <c r="E23" s="155"/>
      <c r="F23" s="156"/>
    </row>
    <row r="24" spans="1:6" ht="15" x14ac:dyDescent="0.2">
      <c r="A24" s="6" t="s">
        <v>119</v>
      </c>
      <c r="B24" s="6"/>
      <c r="C24" s="6"/>
      <c r="D24" s="159">
        <f>SUM(D18:D22)</f>
        <v>2692</v>
      </c>
      <c r="E24" s="160"/>
      <c r="F24" s="161">
        <f>SUM(F18:F22)</f>
        <v>-3370</v>
      </c>
    </row>
    <row r="25" spans="1:6" ht="15" x14ac:dyDescent="0.2">
      <c r="A25" s="6"/>
      <c r="B25" s="6" t="s">
        <v>120</v>
      </c>
      <c r="C25" s="6"/>
      <c r="D25" s="154">
        <v>0</v>
      </c>
      <c r="E25" s="155"/>
      <c r="F25" s="156">
        <v>0</v>
      </c>
    </row>
    <row r="26" spans="1:6" ht="15" x14ac:dyDescent="0.2">
      <c r="A26" s="6"/>
      <c r="B26" s="6" t="s">
        <v>121</v>
      </c>
      <c r="C26" s="6"/>
      <c r="D26" s="154">
        <v>7</v>
      </c>
      <c r="E26" s="155"/>
      <c r="F26" s="156">
        <v>-104</v>
      </c>
    </row>
    <row r="27" spans="1:6" ht="15" x14ac:dyDescent="0.2">
      <c r="A27" s="6"/>
      <c r="B27" s="6" t="s">
        <v>69</v>
      </c>
      <c r="C27" s="6"/>
      <c r="D27" s="154">
        <v>0</v>
      </c>
      <c r="E27" s="155"/>
      <c r="F27" s="156">
        <v>-259</v>
      </c>
    </row>
    <row r="28" spans="1:6" ht="15" x14ac:dyDescent="0.2">
      <c r="A28" s="6"/>
      <c r="B28" s="6"/>
      <c r="C28" s="6"/>
      <c r="D28" s="154"/>
      <c r="E28" s="155"/>
      <c r="F28" s="156"/>
    </row>
    <row r="29" spans="1:6" ht="15.75" thickBot="1" x14ac:dyDescent="0.25">
      <c r="A29" s="6" t="s">
        <v>122</v>
      </c>
      <c r="B29" s="6"/>
      <c r="C29" s="6"/>
      <c r="D29" s="162">
        <f>SUM(D24:D28)</f>
        <v>2699</v>
      </c>
      <c r="E29" s="160"/>
      <c r="F29" s="163">
        <f>SUM(F24:F28)</f>
        <v>-3733</v>
      </c>
    </row>
    <row r="30" spans="1:6" ht="15" x14ac:dyDescent="0.2">
      <c r="A30" s="6"/>
      <c r="B30" s="6"/>
      <c r="C30" s="6"/>
      <c r="D30" s="154"/>
      <c r="E30" s="155"/>
      <c r="F30" s="156"/>
    </row>
    <row r="31" spans="1:6" ht="15.75" x14ac:dyDescent="0.25">
      <c r="A31" s="108" t="s">
        <v>123</v>
      </c>
      <c r="B31" s="6"/>
      <c r="C31" s="6"/>
      <c r="D31" s="154"/>
      <c r="E31" s="155"/>
      <c r="F31" s="156"/>
    </row>
    <row r="32" spans="1:6" ht="15" x14ac:dyDescent="0.2">
      <c r="A32" s="6"/>
      <c r="B32" s="6"/>
      <c r="C32" s="6"/>
      <c r="D32" s="154"/>
      <c r="E32" s="155"/>
      <c r="F32" s="156"/>
    </row>
    <row r="33" spans="1:6" ht="15.75" thickBot="1" x14ac:dyDescent="0.25">
      <c r="A33" s="6" t="s">
        <v>124</v>
      </c>
      <c r="B33" s="6"/>
      <c r="C33" s="6"/>
      <c r="D33" s="164">
        <v>-1988</v>
      </c>
      <c r="E33" s="160"/>
      <c r="F33" s="165">
        <v>-275</v>
      </c>
    </row>
    <row r="34" spans="1:6" ht="15" x14ac:dyDescent="0.2">
      <c r="A34" s="6"/>
      <c r="B34" s="6"/>
      <c r="C34" s="6"/>
      <c r="D34" s="154"/>
      <c r="E34" s="155"/>
      <c r="F34" s="156"/>
    </row>
    <row r="35" spans="1:6" ht="15.75" x14ac:dyDescent="0.25">
      <c r="A35" s="108" t="s">
        <v>125</v>
      </c>
      <c r="B35" s="6"/>
      <c r="C35" s="6"/>
      <c r="D35" s="154"/>
      <c r="E35" s="155"/>
      <c r="F35" s="156"/>
    </row>
    <row r="36" spans="1:6" ht="15" x14ac:dyDescent="0.2">
      <c r="A36" s="6"/>
      <c r="B36" s="6"/>
      <c r="C36" s="6"/>
      <c r="D36" s="154"/>
      <c r="E36" s="155"/>
      <c r="F36" s="156"/>
    </row>
    <row r="37" spans="1:6" ht="15.75" thickBot="1" x14ac:dyDescent="0.25">
      <c r="A37" s="6" t="s">
        <v>126</v>
      </c>
      <c r="B37" s="6"/>
      <c r="C37" s="6"/>
      <c r="D37" s="164">
        <v>-1302</v>
      </c>
      <c r="E37" s="160"/>
      <c r="F37" s="165">
        <v>785</v>
      </c>
    </row>
    <row r="38" spans="1:6" ht="15" x14ac:dyDescent="0.2">
      <c r="A38" s="6"/>
      <c r="B38" s="6"/>
      <c r="C38" s="6"/>
      <c r="D38" s="154"/>
      <c r="E38" s="155"/>
      <c r="F38" s="156"/>
    </row>
    <row r="39" spans="1:6" ht="15" x14ac:dyDescent="0.2">
      <c r="A39" s="6" t="s">
        <v>127</v>
      </c>
      <c r="B39" s="6"/>
      <c r="C39" s="6"/>
      <c r="D39" s="159">
        <f>D29+D33+D37</f>
        <v>-591</v>
      </c>
      <c r="E39" s="160"/>
      <c r="F39" s="161">
        <f>F29+F33+F37</f>
        <v>-3223</v>
      </c>
    </row>
    <row r="40" spans="1:6" ht="15" x14ac:dyDescent="0.2">
      <c r="A40" s="6" t="s">
        <v>128</v>
      </c>
      <c r="B40" s="6"/>
      <c r="C40" s="6"/>
      <c r="D40" s="154">
        <v>10093</v>
      </c>
      <c r="E40" s="155"/>
      <c r="F40" s="156">
        <v>12556</v>
      </c>
    </row>
    <row r="41" spans="1:6" ht="15.75" thickBot="1" x14ac:dyDescent="0.25">
      <c r="A41" s="6" t="s">
        <v>129</v>
      </c>
      <c r="B41" s="6"/>
      <c r="C41" s="6"/>
      <c r="D41" s="162">
        <f>SUM(D39:D40)</f>
        <v>9502</v>
      </c>
      <c r="E41" s="160"/>
      <c r="F41" s="163">
        <f>SUM(F39:F40)</f>
        <v>9333</v>
      </c>
    </row>
    <row r="42" spans="1:6" ht="15" x14ac:dyDescent="0.2">
      <c r="A42" s="6"/>
      <c r="B42" s="6"/>
      <c r="C42" s="6"/>
      <c r="D42" s="160"/>
      <c r="E42" s="160"/>
      <c r="F42" s="160"/>
    </row>
    <row r="43" spans="1:6" ht="15" x14ac:dyDescent="0.2">
      <c r="A43" s="6"/>
      <c r="B43" s="6"/>
      <c r="C43" s="6"/>
      <c r="D43" s="6"/>
      <c r="E43" s="6"/>
    </row>
    <row r="44" spans="1:6" ht="35.25" customHeight="1" x14ac:dyDescent="0.2">
      <c r="A44" s="223" t="s">
        <v>130</v>
      </c>
      <c r="B44" s="224"/>
      <c r="C44" s="224"/>
      <c r="D44" s="224"/>
      <c r="E44" s="224"/>
      <c r="F44" s="224"/>
    </row>
    <row r="45" spans="1:6" ht="15" x14ac:dyDescent="0.2">
      <c r="A45" s="6"/>
      <c r="B45" s="6"/>
      <c r="C45" s="6"/>
      <c r="D45" s="6"/>
      <c r="E45" s="6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</vt:lpstr>
      <vt:lpstr>PL-ann sum</vt:lpstr>
      <vt:lpstr>Equity-ann</vt:lpstr>
      <vt:lpstr>CF-Ann</vt:lpstr>
      <vt:lpstr>BS!Print_Area</vt:lpstr>
      <vt:lpstr>'CF-Ann'!Print_Area</vt:lpstr>
      <vt:lpstr>'PL-ann sum'!Print_Area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2013-09-12T04:11:09Z</dcterms:created>
  <dcterms:modified xsi:type="dcterms:W3CDTF">2013-09-19T07:19:41Z</dcterms:modified>
</cp:coreProperties>
</file>